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165" activeTab="1"/>
  </bookViews>
  <sheets>
    <sheet name="Balance sheet" sheetId="1" r:id="rId1"/>
    <sheet name="Income statement" sheetId="2" r:id="rId2"/>
    <sheet name="Equity - Group " sheetId="3" r:id="rId3"/>
    <sheet name="policies1" sheetId="4" state="hidden" r:id="rId4"/>
    <sheet name="policies2" sheetId="5" state="hidden" r:id="rId5"/>
    <sheet name="policies3" sheetId="6" state="hidden" r:id="rId6"/>
    <sheet name="policies4" sheetId="7" state="hidden" r:id="rId7"/>
    <sheet name="policies5" sheetId="8" state="hidden" r:id="rId8"/>
    <sheet name="policies6" sheetId="9" state="hidden" r:id="rId9"/>
    <sheet name="policies7" sheetId="10" state="hidden" r:id="rId10"/>
    <sheet name="Cash Flow" sheetId="11" r:id="rId11"/>
    <sheet name="Notes" sheetId="12" r:id="rId12"/>
    <sheet name="Segmental" sheetId="13" r:id="rId13"/>
    <sheet name="Segment1" sheetId="14" r:id="rId14"/>
    <sheet name="SEGMENTALa" sheetId="15" r:id="rId15"/>
    <sheet name="Segmental2" sheetId="16" r:id="rId16"/>
    <sheet name="note 3" sheetId="17" r:id="rId17"/>
    <sheet name="notes 4" sheetId="18" r:id="rId18"/>
    <sheet name="notes 5 6 7" sheetId="19" r:id="rId19"/>
    <sheet name="note 8 9 10" sheetId="20" r:id="rId20"/>
    <sheet name="FACALC" sheetId="21" state="hidden" r:id="rId21"/>
    <sheet name="Sheet1" sheetId="22" state="hidden" r:id="rId22"/>
    <sheet name="Sheet2" sheetId="23" r:id="rId23"/>
  </sheets>
  <definedNames>
    <definedName name="_xlnm.Print_Area" localSheetId="0">'Balance sheet'!$A$1:$I$77</definedName>
    <definedName name="_xlnm.Print_Area" localSheetId="10">'Cash Flow'!$A$1:$I$69</definedName>
    <definedName name="_xlnm.Print_Area" localSheetId="2">'Equity - Group '!$A$1:$M$52</definedName>
    <definedName name="_xlnm.Print_Area" localSheetId="1">'Income statement'!$A$1:$I$92</definedName>
    <definedName name="_xlnm.Print_Area" localSheetId="16">'note 3'!$A$1:$J$26</definedName>
    <definedName name="_xlnm.Print_Area" localSheetId="19">'note 8 9 10'!$A$1:$H$38</definedName>
    <definedName name="_xlnm.Print_Area" localSheetId="11">'Notes'!$A$1:$L$24</definedName>
    <definedName name="_xlnm.Print_Area" localSheetId="17">'notes 4'!$A$1:$M$26</definedName>
    <definedName name="_xlnm.Print_Area" localSheetId="18">'notes 5 6 7'!$A$1:$H$52</definedName>
    <definedName name="_xlnm.Print_Area" localSheetId="6">'policies4'!$A$1:$D$59</definedName>
    <definedName name="_xlnm.Print_Area" localSheetId="13">'Segment1'!$A$1:$L$64</definedName>
    <definedName name="_xlnm.Print_Area" localSheetId="12">'Segmental'!$A$1:$L$84</definedName>
    <definedName name="_xlnm.Print_Area" localSheetId="15">'Segmental2'!$A$1:$N$56</definedName>
    <definedName name="_xlnm.Print_Area" localSheetId="14">'SEGMENTALa'!$A$1:$G$103</definedName>
    <definedName name="_xlnm.Print_Titles" localSheetId="0">'Balance sheet'!$1:$2</definedName>
  </definedNames>
  <calcPr fullCalcOnLoad="1"/>
</workbook>
</file>

<file path=xl/comments13.xml><?xml version="1.0" encoding="utf-8"?>
<comments xmlns="http://schemas.openxmlformats.org/spreadsheetml/2006/main">
  <authors>
    <author>Wouter Schoeman</author>
  </authors>
  <commentList>
    <comment ref="L80" authorId="0">
      <text>
        <r>
          <rPr>
            <b/>
            <sz val="8"/>
            <rFont val="Tahoma"/>
            <family val="2"/>
          </rPr>
          <t>Wouter Schoeman:</t>
        </r>
        <r>
          <rPr>
            <sz val="8"/>
            <rFont val="Tahoma"/>
            <family val="2"/>
          </rPr>
          <t xml:space="preserve">
less exceptional in coal
plus assmang  10</t>
        </r>
      </text>
    </comment>
  </commentList>
</comments>
</file>

<file path=xl/sharedStrings.xml><?xml version="1.0" encoding="utf-8"?>
<sst xmlns="http://schemas.openxmlformats.org/spreadsheetml/2006/main" count="1123" uniqueCount="690">
  <si>
    <t>any excess over fair value is recognised in income immediately.</t>
  </si>
  <si>
    <t>FA_MOV_JV_ACQ.MINE_DEVELOPMENT</t>
  </si>
  <si>
    <t>FA_MOV_JV_SOLD.EXPLORATION_COST_CAP</t>
  </si>
  <si>
    <t>FA_DEP_MOV_SUBS_ACQ.GOODWILL</t>
  </si>
  <si>
    <t>FA_DEP_MOV_SUBS_ACQ.PAT_TRADM_OTHER</t>
  </si>
  <si>
    <t>FA_DEP_MOV_SUBS_ACQ.FURN_EQUIP_VEH</t>
  </si>
  <si>
    <t>FA_DEP_MOV_SUBS_ACQ.MINE_PROPERTIES</t>
  </si>
  <si>
    <t xml:space="preserve">negative goodwill and included in the total amount of assets.  Negative goodwill is considered to represent future losses </t>
  </si>
  <si>
    <t>FA_MOV_JV_ACQ.PLANT_MACHINERY</t>
  </si>
  <si>
    <t>FA_MOV_JV_ACQ.LAND_BUILDINGS</t>
  </si>
  <si>
    <t>FA_MOV_JV_ACQ.MINERAL_RIGHTS</t>
  </si>
  <si>
    <t>FA_MOV_JV_ACQ.GOODWILL</t>
  </si>
  <si>
    <t>FA_MOV_JV_ACQ.PAT_TRADM_OTHER</t>
  </si>
  <si>
    <t>FA_MOV_JV_ACQ.FURN_EQUIP_VEH</t>
  </si>
  <si>
    <t>Other information</t>
  </si>
  <si>
    <t xml:space="preserve">at the end of the financial year and gains and losses on translation are taken directly to non-distributable reserves.  The </t>
  </si>
  <si>
    <t>Retained earnings</t>
  </si>
  <si>
    <t xml:space="preserve">Assets subject to finance lease agreements are capitalised at their cash cost equivalent and the corresponding liability to the </t>
  </si>
  <si>
    <t>charged against operating profit.</t>
  </si>
  <si>
    <t>FA_MOV_SUBS_ACQ.GOODWILL</t>
  </si>
  <si>
    <t>FA_MOV_SUBS_ACQ.PAT_TRADM_OTHER</t>
  </si>
  <si>
    <t>Loss on non - hedge derivatives</t>
  </si>
  <si>
    <t>Short-term provisions</t>
  </si>
  <si>
    <t>Nickel</t>
  </si>
  <si>
    <t>Deferred tax liabilities</t>
  </si>
  <si>
    <t>FA_DEP_MOV_SUBS_SOLD.MINE_DEVELOPMENT</t>
  </si>
  <si>
    <t>Number of shares in issue at end of year (thousands)</t>
  </si>
  <si>
    <t>in earnings that would result from the conversion of dilutive potential ordinary shares.  This adjusted earnings figure is</t>
  </si>
  <si>
    <t>approximation of possible value but may differ from the value finally to be realised.</t>
  </si>
  <si>
    <t>accounted for on the proportionate consolidation method, as detailed in the accounting policy on investments below.</t>
  </si>
  <si>
    <t xml:space="preserve">Borrowing costs that are directly attributable to the acquisition, construction or development of a fixed asset that </t>
  </si>
  <si>
    <t xml:space="preserve">non-monetary assets, is recognised systematically over the estimated useful life of the non-monetary assets and </t>
  </si>
  <si>
    <t>Unallocated liabilities (tax and deferred tax)</t>
  </si>
  <si>
    <t>SEGMENTAL INFORMATION</t>
  </si>
  <si>
    <t xml:space="preserve">Forward exchange contracts are valued at the balance sheet date using the forward rate available at the balance sheet </t>
  </si>
  <si>
    <t>HEADLINE EARNINGS</t>
  </si>
  <si>
    <t>Headline earnings</t>
  </si>
  <si>
    <t>Additional information</t>
  </si>
  <si>
    <t>Net cash inflow from operating activities</t>
  </si>
  <si>
    <t xml:space="preserve">Cash flow items at the weighted average rate of exchange for the year, except where the date of cash flow for </t>
  </si>
  <si>
    <t xml:space="preserve">Adjustments are made in both cases for the effects of any significant events or transactions which take place </t>
  </si>
  <si>
    <t>between the reporting date of the associated company and that of the Group.</t>
  </si>
  <si>
    <t xml:space="preserve">Investments, including those in subsidiary companies, are stated at cost less amounts written off where there have </t>
  </si>
  <si>
    <t>Weighted average number of shares in issue (thousands)</t>
  </si>
  <si>
    <t>specialised buildings are valued at depreciated replacement value and non-specialised buildings at open market value.</t>
  </si>
  <si>
    <t xml:space="preserve">Any excess of the value attributable to the net assets acquired over the cost of shares in subsidiaries is treated as </t>
  </si>
  <si>
    <t>Other operating income</t>
  </si>
  <si>
    <t>Dividends</t>
  </si>
  <si>
    <t>to settle on a net basis or to realise the asset and settle the liability simultaneously, all related financial effects are netted.</t>
  </si>
  <si>
    <t>Cash dividends paid divided by the number of shares in issue at the end of the year.</t>
  </si>
  <si>
    <t>Differences arising on translation are recognised as a non-distributable reserve and are taken directly to equity.</t>
  </si>
  <si>
    <t xml:space="preserve">Where associated companies do not have common accounting dates the most recent published information is used in the </t>
  </si>
  <si>
    <t>Fixed Assets (continued)</t>
  </si>
  <si>
    <t xml:space="preserve">Inventories are valued at the lower of cost and estimated net realisable value with due allowance being made for obsolete </t>
  </si>
  <si>
    <t>l</t>
  </si>
  <si>
    <t>Consumables and maintenance spares are valued at average cost.</t>
  </si>
  <si>
    <t>Amortisation and depreciation</t>
  </si>
  <si>
    <t xml:space="preserve">employees. The costs of providing defined benefits are actuarially determined using the projected unit method of valuation. </t>
  </si>
  <si>
    <t>Cash dividends per share</t>
  </si>
  <si>
    <t>useful life.  The maximum life of any single item is 25 years.</t>
  </si>
  <si>
    <t xml:space="preserve">Other *          </t>
  </si>
  <si>
    <t xml:space="preserve">of the net asset value of the joint venture.  The goodwill is amortised to the income statement in accordance with the </t>
  </si>
  <si>
    <t>group policy.</t>
  </si>
  <si>
    <t xml:space="preserve">the financial and operating policies of that company.  The Group’s share of post-acquisition reserves of such companies </t>
  </si>
  <si>
    <t>is included in the Group financial statements on the equity accounting method.</t>
  </si>
  <si>
    <t>The annual financial statements are prepared on the historical cost basis as adjusted for the revaluation of certain freehold</t>
  </si>
  <si>
    <t>Revenue</t>
  </si>
  <si>
    <t>Group</t>
  </si>
  <si>
    <t>Company</t>
  </si>
  <si>
    <t xml:space="preserve">Current service costs in respect of defined contribution plans and defined benefit plans are expensed as incurred.  Past </t>
  </si>
  <si>
    <t xml:space="preserve">service costs, experience adjustments and the effects of amendments to defined benefit plans are charged to income </t>
  </si>
  <si>
    <t>FA_MOV_SUBS_SOLD.FURN_EQUIP_VEH</t>
  </si>
  <si>
    <t>FA_MOV_SUBS_SOLD.MINE_PROPERTIES</t>
  </si>
  <si>
    <t>FA_MOV_SUBS_SOLD.FIN_LEASE_PL_MACH</t>
  </si>
  <si>
    <t>FA_MOV_SUBS_SOLD.FIN_LEASE_VEH_EQUIP</t>
  </si>
  <si>
    <t xml:space="preserve">The assets and liabilities of integrated operations are translated into rand at rates of exchange ruling at the end of the </t>
  </si>
  <si>
    <t xml:space="preserve">Land and non-specialised buildings are valued by external valuers at periodic intervals of not more than five years.  </t>
  </si>
  <si>
    <t>unrealised profits and goodwill adjustments.</t>
  </si>
  <si>
    <t>is assurance, beyond reasonable doubt, that the amount is recoverable against future taxable income. Where the</t>
  </si>
  <si>
    <t>Work-in-process is valued at weighted average cost.</t>
  </si>
  <si>
    <t>FA_DEP_MOV_JV_ACQ.FURN_EQUIP_VEH</t>
  </si>
  <si>
    <t>FA_DEP_MOV_JV_ACQ.MINE_PROPERTIES</t>
  </si>
  <si>
    <t>Gross profit</t>
  </si>
  <si>
    <t>Proceeds on exercise of share options</t>
  </si>
  <si>
    <t xml:space="preserve">reflected at cost less accumulated depreciation, calculated on the straight-line basis over their expected useful lives, to </t>
  </si>
  <si>
    <t>FA_DEP_MOV_CH_HOLD.MINE_DEVELOPMENT</t>
  </si>
  <si>
    <t xml:space="preserve">The assets and liabilities of foreign subsidiaries and associated companies are translated into rand at rates of exchange ruling </t>
  </si>
  <si>
    <t>FA_MOV_SUBS_SOLD.PAT_TRADM_OTHER</t>
  </si>
  <si>
    <t xml:space="preserve">The post acquisition results of associated companies are adjusted for the effects of fair value adjustments at acquisition, </t>
  </si>
  <si>
    <t xml:space="preserve">Freehold land and buildings, other than mine properties, are reflected at valuation. Land is valued at open market value, </t>
  </si>
  <si>
    <t>Long-term borrowings repaid</t>
  </si>
  <si>
    <t xml:space="preserve">below its carrying amount.  If the circumstances leading to the impairment no longer exist, the appropriate portion </t>
  </si>
  <si>
    <t>FA_MOV_SUBS_SOLD.MINE_DEVELOPMENT</t>
  </si>
  <si>
    <t>FA_MOV_JV_ACQ.EXPLORATION_COST_CAP</t>
  </si>
  <si>
    <t xml:space="preserve">On settlement of a forward exchange contract, the difference between the contract rate and spot rate at settlement </t>
  </si>
  <si>
    <t>Non-current liabilities</t>
  </si>
  <si>
    <t>Trade and other payables</t>
  </si>
  <si>
    <t>Total equity and liabilities</t>
  </si>
  <si>
    <t>Interest paid</t>
  </si>
  <si>
    <t>Taxation</t>
  </si>
  <si>
    <t>Headline earnings per share (cents)</t>
  </si>
  <si>
    <t>earnings figure is divided by the weighted average number of shares in issue to arrive at headline earnings per share.</t>
  </si>
  <si>
    <t xml:space="preserve">committed to the transaction.  Where forward exchange contracts exist, these transactions are converted at the rates </t>
  </si>
  <si>
    <t>Cash generated from operations per share</t>
  </si>
  <si>
    <t>Integrated foreign operations</t>
  </si>
  <si>
    <t>Foreign currency transactions and balances</t>
  </si>
  <si>
    <t>requires a substantial period of time to prepare for its intended use are capitalised.</t>
  </si>
  <si>
    <t>determined and consequently this change in accounting policy has no effect on prior year periods.</t>
  </si>
  <si>
    <t>Calculation of subsidiaries aquired or sold:</t>
  </si>
  <si>
    <t>FA_DEP_MOV_SUBS_SOLD.LAND_BUILDINGS</t>
  </si>
  <si>
    <t>available management financial statements are used.</t>
  </si>
  <si>
    <t xml:space="preserve">Other leases which merely confer the right to the use of an asset are treated as operating leases, with lease payments </t>
  </si>
  <si>
    <t>Basic earnings per income statement</t>
  </si>
  <si>
    <t xml:space="preserve">Weighted average number of shares used in calculating </t>
  </si>
  <si>
    <t>Other operating expenses</t>
  </si>
  <si>
    <t>Joint ventures</t>
  </si>
  <si>
    <t>Fixed and intangible assets</t>
  </si>
  <si>
    <t>Business segments</t>
  </si>
  <si>
    <t>land and buildings and comply with South African statements of generally accepted accounting practice.</t>
  </si>
  <si>
    <t xml:space="preserve">which is charged against operating profit and the capital repayment which reduces the liability to the lessor.  These assets </t>
  </si>
  <si>
    <t>FA_MOV_SUBS_ACQ.EXPLORATION_COST_CAP</t>
  </si>
  <si>
    <t>FA_MOV_SUBS_ACQ.PLANT_MACHINERY</t>
  </si>
  <si>
    <t>FA_DEP_MOV_SUBS_ACQ.FIN_LEASE_PL_MACH</t>
  </si>
  <si>
    <t>FA_DEP_MOV_SUBS_ACQ.FIN_LEASE_VEH_EQUIP</t>
  </si>
  <si>
    <t>Intangible assets</t>
  </si>
  <si>
    <t>of the impairment loss previously recognised is written back.</t>
  </si>
  <si>
    <t xml:space="preserve">Mining plant and machinery is amortised using the lesser of its estimated useful life or the units-of-production method based </t>
  </si>
  <si>
    <t xml:space="preserve">on estimated proven and probable ore reserves.  Where ore reserves are not determinable, because of their scattered </t>
  </si>
  <si>
    <t>DEPRECIATION:</t>
  </si>
  <si>
    <t>Calculation of assets aquired or sold:</t>
  </si>
  <si>
    <t xml:space="preserve">Costs to develop new ore bodies, to define further mineralisation in existing ore bodies and to expand the capacity of </t>
  </si>
  <si>
    <t>Environmental rehabilitation expenditure</t>
  </si>
  <si>
    <t>Exploration expenditure</t>
  </si>
  <si>
    <t xml:space="preserve">Mine development </t>
  </si>
  <si>
    <t>Plant and machinery</t>
  </si>
  <si>
    <t>Mineral rights</t>
  </si>
  <si>
    <t xml:space="preserve">  </t>
  </si>
  <si>
    <t>Land and buildings</t>
  </si>
  <si>
    <t>A reasonable estimate of the obligation can be made.</t>
  </si>
  <si>
    <t>CASH FLOW FROM FINANCING ACTIVITIES</t>
  </si>
  <si>
    <t xml:space="preserve"> </t>
  </si>
  <si>
    <t>Borrowing costs</t>
  </si>
  <si>
    <t>Revenue recognition</t>
  </si>
  <si>
    <t>Mining products</t>
  </si>
  <si>
    <t>unrealised profits and goodwill adjustments.  Post acquisition retained income is separately identified in the income statement.</t>
  </si>
  <si>
    <t>Annual payments are made to rehabilitation trust funds in accordance with statutory requirements.</t>
  </si>
  <si>
    <t>Foreign currency translations</t>
  </si>
  <si>
    <t>Foreign entities</t>
  </si>
  <si>
    <t>Interest</t>
  </si>
  <si>
    <t>DEFINITIONS</t>
  </si>
  <si>
    <t>Cash and cash equivalents</t>
  </si>
  <si>
    <t>Earnings per share</t>
  </si>
  <si>
    <t>up to the date effective control was ceased.  Consolidation principles relating to elimination of inter-company balances</t>
  </si>
  <si>
    <t>FA_MOV_CH_HOLD.DECOMM_ASSETS</t>
  </si>
  <si>
    <t>FA_MOV_SUBS_ACQ.DECOMM_ASSETS</t>
  </si>
  <si>
    <t>FA_MOV_SUBS_SOLD.DECOMM_ASSETS</t>
  </si>
  <si>
    <t>FA_MOV_JV_ACQ.DECOMM_ASSETS</t>
  </si>
  <si>
    <t>FA_MOV_JV_SOLD.DECOMM_ASSETS</t>
  </si>
  <si>
    <t>FA_MOV_JV_SOLD.FIN_LEASE_PL_MACH</t>
  </si>
  <si>
    <t>FA_MOV_JV_SOLD.FIN_LEASE_VEH_EQUIP</t>
  </si>
  <si>
    <t>FA_MOV_JV_SOLD.MINE_DEVELOPMENT</t>
  </si>
  <si>
    <t xml:space="preserve"> - </t>
  </si>
  <si>
    <t>CASH FLOW FROM INVESTING ACTIVITIES</t>
  </si>
  <si>
    <t>Accounting policies</t>
  </si>
  <si>
    <t xml:space="preserve"> - Taxation</t>
  </si>
  <si>
    <t>FA_DEP_MOV_JV_ACQ.EXPLORATION_COST_CAP</t>
  </si>
  <si>
    <t>Deferred taxation</t>
  </si>
  <si>
    <t xml:space="preserve">Surpluses on revaluation are transferred to a non-distributable reserve.  Any subsequent impairment is adjusted against </t>
  </si>
  <si>
    <t>Dividends are recognised at the time the right to receive the dividends have been established.</t>
  </si>
  <si>
    <t xml:space="preserve">Revenue from the sale of mining and related products is recognised when the significant risks and rewards of </t>
  </si>
  <si>
    <t>ownership of the goods have passed to the buyer.</t>
  </si>
  <si>
    <t xml:space="preserve">significant transactions can be identified, in which case the cash flows are translated at the rate of exchange ruling </t>
  </si>
  <si>
    <t>at the date of the cash flow.</t>
  </si>
  <si>
    <t>FA_MOV_CH_HOLD.LAND_BUILDINGS</t>
  </si>
  <si>
    <t>Deferred tax on revaluation of listed investment</t>
  </si>
  <si>
    <t>Premiums and discounts on forward exchange contracts are charged or credited against finance costs.</t>
  </si>
  <si>
    <t xml:space="preserve">decisions of the enterprise.  The Group’s attributable share of the assets, liabilities, income and expenses of such jointly </t>
  </si>
  <si>
    <t xml:space="preserve">revenue when the related production is delivered.  In the event of early settlement of hedging contracts, gains and losses </t>
  </si>
  <si>
    <t xml:space="preserve">contracted forward rate is multiplied by the foreign currency amount and the subsequent gain or loss is recognised in </t>
  </si>
  <si>
    <t>Exceptional items</t>
  </si>
  <si>
    <t>Segment assets</t>
  </si>
  <si>
    <t>Segment liabilities</t>
  </si>
  <si>
    <t>ARM Exploration</t>
  </si>
  <si>
    <t>Finished products are valued at weighted average cost including an appropriate portion of direct overhead costs.</t>
  </si>
  <si>
    <r>
      <t xml:space="preserve">acquired up to a maximum of </t>
    </r>
    <r>
      <rPr>
        <b/>
        <sz val="11"/>
        <rFont val="Times New Roman"/>
        <family val="1"/>
      </rPr>
      <t>20</t>
    </r>
    <r>
      <rPr>
        <sz val="11"/>
        <rFont val="Times New Roman"/>
        <family val="1"/>
      </rPr>
      <t xml:space="preserve"> years.  This represents a change in accounting policy and is applied prospectively with </t>
    </r>
  </si>
  <si>
    <t>Net impact of revaluation of listed investment</t>
  </si>
  <si>
    <t>Total Shareholders of ARM</t>
  </si>
  <si>
    <t>Total Minority interest</t>
  </si>
  <si>
    <t>Taxation paid</t>
  </si>
  <si>
    <t>Total</t>
  </si>
  <si>
    <t>Associated companies</t>
  </si>
  <si>
    <t>Cost of sales</t>
  </si>
  <si>
    <t>-Continuing operations</t>
  </si>
  <si>
    <t>-Discontinued operations</t>
  </si>
  <si>
    <t>Approved by directors</t>
  </si>
  <si>
    <t xml:space="preserve">Goodwill represents the excess of the cost of the investment resulting from a business combination, over the fair value </t>
  </si>
  <si>
    <t>Net asset value per share (cents)</t>
  </si>
  <si>
    <t xml:space="preserve">The estimated cost of final rehabilitation is based on current legal requirements and existing technology and is reassessed </t>
  </si>
  <si>
    <t>Long-term provisions</t>
  </si>
  <si>
    <t>Current assets</t>
  </si>
  <si>
    <t>Inventories</t>
  </si>
  <si>
    <t>Current liabilities</t>
  </si>
  <si>
    <t>actual</t>
  </si>
  <si>
    <t>ARM Platinum</t>
  </si>
  <si>
    <t>FA_DEP_MOV_CH_HOLD.DECOMM_ASSETS</t>
  </si>
  <si>
    <t xml:space="preserve">based on proven and probable ore reserves. Where the reserves are not determinable, due to their scattered nature, the </t>
  </si>
  <si>
    <t>FA_DEP_MOV_SUBS_SOLD.FIN_LEASE_VEH_EQUIP</t>
  </si>
  <si>
    <t xml:space="preserve">be recovered in future from known mineral deposits.  These reserves are reassessed annually. The maximum period of </t>
  </si>
  <si>
    <t xml:space="preserve">Raw materials are valued at weighted average cost.  </t>
  </si>
  <si>
    <t>Furniture and equipment:</t>
  </si>
  <si>
    <t>Mine properties:</t>
  </si>
  <si>
    <t>Motor vehicles:</t>
  </si>
  <si>
    <t>10 to 33 per cent</t>
  </si>
  <si>
    <t>4 to 7 per cent</t>
  </si>
  <si>
    <t>20 per cent</t>
  </si>
  <si>
    <t>Additions to property, plant and equipment to maintain operations</t>
  </si>
  <si>
    <t>Additions to property, plant and equipment to expand operations</t>
  </si>
  <si>
    <t>Proceeds on disposal of property, plant and equipment</t>
  </si>
  <si>
    <t>Share Capital and premium</t>
  </si>
  <si>
    <t xml:space="preserve">acquisition of ore reserves.  This amount is capitalised and amortised over the period during which future economic </t>
  </si>
  <si>
    <t xml:space="preserve">annually.   An appropriate portion of the estimated cost is charged to income based on the units-of-production mined </t>
  </si>
  <si>
    <t xml:space="preserve">during the current year as a proportion of the estimated total units which will be produced over the life of the mine.  </t>
  </si>
  <si>
    <t>acquisitions and additions to existing land and buildings are reflected at cost until the next periodic revaluation.</t>
  </si>
  <si>
    <t xml:space="preserve">benefits is dependent upon the employee remaining in service until retirement age. The actuarially determined costs of </t>
  </si>
  <si>
    <t>Sales</t>
  </si>
  <si>
    <t>External Sales</t>
  </si>
  <si>
    <t>FA_DEP_MOV_JV_SOLD.MINERAL_RIGHTS</t>
  </si>
  <si>
    <t xml:space="preserve">the Group, appropriate adjustments are made to the financial statements of the company prior to equity accounting in </t>
  </si>
  <si>
    <t>EQUITY AND LIABILITIES</t>
  </si>
  <si>
    <t>Capital and reserves</t>
  </si>
  <si>
    <t>Ordinary share capital</t>
  </si>
  <si>
    <t>Preference share capital</t>
  </si>
  <si>
    <t>Share premium</t>
  </si>
  <si>
    <t>The company has a present legal or constructive obligation to transfer economic benefits as a result of past events and</t>
  </si>
  <si>
    <t>FA_MOV_JV_SOLD.MINERAL_RIGHTS</t>
  </si>
  <si>
    <t>FA_MOV_JV_SOLD.GOODWILL</t>
  </si>
  <si>
    <t>FA_MOV_JV_SOLD.PAT_TRADM_OTHER</t>
  </si>
  <si>
    <t>FA_MOV_JV_SOLD.FURN_EQUIP_VEH</t>
  </si>
  <si>
    <t>FA_MOV_JV_SOLD.MINE_PROPERTIES</t>
  </si>
  <si>
    <t>ASSETS</t>
  </si>
  <si>
    <t>Income from investments</t>
  </si>
  <si>
    <t>Net cash outflow from investing activities</t>
  </si>
  <si>
    <t xml:space="preserve">straight-line basis over their estimated useful lives to an estimated residual value, if such value is significant.  </t>
  </si>
  <si>
    <t>The annual depreciation rates used vary between two and five per cent.</t>
  </si>
  <si>
    <t xml:space="preserve">Mine properties (including houses, schools and administration blocks), motor vehicles and furniture and equipment are </t>
  </si>
  <si>
    <t>FA_DEP_MOV_JV_ACQ.PLANT_MACHINERY</t>
  </si>
  <si>
    <t>FA_DEP_MOV_JV_ACQ.LAND_BUILDINGS</t>
  </si>
  <si>
    <t>FA_DEP_MOV_JV_ACQ.MINERAL_RIGHTS</t>
  </si>
  <si>
    <t>FA_DEP_MOV_SUBS_ACQ.DECOMM_ASSETS</t>
  </si>
  <si>
    <t xml:space="preserve">Assets and liabilities (including those linked to a forward exchange contract) are stated in rands using the exchange </t>
  </si>
  <si>
    <t>SEGMENTAL INFORMATION (Continued) Additional information</t>
  </si>
  <si>
    <t>Iron ore</t>
  </si>
  <si>
    <t>Manganese</t>
  </si>
  <si>
    <t xml:space="preserve">Chrome </t>
  </si>
  <si>
    <t>Division</t>
  </si>
  <si>
    <t>Contribution to earnings</t>
  </si>
  <si>
    <t xml:space="preserve">are readily convertible to known amounts of cash and are subject to an insignificant risk of changes in value.  </t>
  </si>
  <si>
    <t xml:space="preserve">Land and non-specialised buildings are not depreciated.  Specialised buildings on freehold land are depreciated on a </t>
  </si>
  <si>
    <t xml:space="preserve">reserves.   Proven and probable ore reserves reflect estimated quantities of economically recoverable reserves which can </t>
  </si>
  <si>
    <t>asset on an assessed loss, the asset is not recognised on the balance sheet.</t>
  </si>
  <si>
    <t>FA_MOV_CH_HOLD.MINERAL_RIGHTS</t>
  </si>
  <si>
    <t>FA_MOV_SUBS_ACQ.MINE_DEVELOPMENT</t>
  </si>
  <si>
    <t xml:space="preserve">to future expected losses, the amount of negative goodwill, not exceeding the fair values of acquired identifiable </t>
  </si>
  <si>
    <t>FA_MOV_JV_ACQ.MINE_PROPERTIES</t>
  </si>
  <si>
    <t>FA_MOV_JV_ACQ.FIN_LEASE_PL_MACH</t>
  </si>
  <si>
    <t>FA_MOV_JV_ACQ.FIN_LEASE_VEH_EQUIP</t>
  </si>
  <si>
    <t xml:space="preserve">Upon entering into a joint venture, goodwill is identified by comparing the cost of the investment with the attributable portion </t>
  </si>
  <si>
    <t>Commitments</t>
  </si>
  <si>
    <t>Commitments in respect of capital expenditure:</t>
  </si>
  <si>
    <t xml:space="preserve">Interest is recognised on a time proportion basis that takes account of the effective yield on the asset and an </t>
  </si>
  <si>
    <t>appropriate accrual is made at each accounting reference date.</t>
  </si>
  <si>
    <t xml:space="preserve">Headline earnings comprise earnings, adjusted for profits, losses, non cash flow items and items of a capital nature that </t>
  </si>
  <si>
    <t>GROUP</t>
  </si>
  <si>
    <t>COMPANY</t>
  </si>
  <si>
    <t xml:space="preserve">Investments in associated companies are accounted for on the equity method and investments in joint ventures are </t>
  </si>
  <si>
    <t xml:space="preserve">Exchange differences resulting from the cover of assets and liabilities by forward exchange contracts which mature in later </t>
  </si>
  <si>
    <t xml:space="preserve">accounting periods, are calculated at the balance sheet date, based on the date of maturity.  The resulting income or </t>
  </si>
  <si>
    <t xml:space="preserve">expenditure is recognised in income immediately and the asset or liability arising is reflected on the balance sheet. </t>
  </si>
  <si>
    <t>production is recognised in the period in which it arises.</t>
  </si>
  <si>
    <t xml:space="preserve">when payments are made.  Net option premiums paid and received in respect of linked transactions are deferred </t>
  </si>
  <si>
    <t>until the related hedged transactions occur.</t>
  </si>
  <si>
    <t>life, after deducting expected costs of disposal.  The annual depreciation rates generally used in the Group are:</t>
  </si>
  <si>
    <t xml:space="preserve">fixed assets which affect long-term recoverability, are recognised at the time the recoverable amount of an asset is </t>
  </si>
  <si>
    <t xml:space="preserve">economic benefits.  The amount recognised as a provision is the best estimate at the balance sheet date of the </t>
  </si>
  <si>
    <t>expenditure required to settle the obligation.</t>
  </si>
  <si>
    <t>FA_DEP_MOV_SUBS_SOLD.PAT_TRADM_OTHER</t>
  </si>
  <si>
    <t>FA_DEP_MOV_SUBS_SOLD.FURN_EQUIP_VEH</t>
  </si>
  <si>
    <t>FA_DEP_MOV_SUBS_SOLD.MINE_PROPERTIES</t>
  </si>
  <si>
    <t>FA_DEP_MOV_SUBS_SOLD.FIN_LEASE_PL_MACH</t>
  </si>
  <si>
    <t xml:space="preserve">  Equity holders of  ARM</t>
  </si>
  <si>
    <t xml:space="preserve">over the expected remaining working lives of current employees or are charged immediately, in the case of retired </t>
  </si>
  <si>
    <t>Cash generated from operations divided by the weighted average number of shares in issue during the year.</t>
  </si>
  <si>
    <t>translated at an appropriate weighted average rate of exchange for the year and are included in operating profit.</t>
  </si>
  <si>
    <t>Primary segmental information</t>
  </si>
  <si>
    <t>Earnings divided by the weighted average number of shares in issue.</t>
  </si>
  <si>
    <t>Realignment of currency</t>
  </si>
  <si>
    <t>FA_DEP_MOV_JV_ACQ.FIN_LEASE_VEH_EQUIP</t>
  </si>
  <si>
    <t>FA_DEP_MOV_JV_ACQ.MINE_DEVELOPMENT</t>
  </si>
  <si>
    <t>FA_DEP_MOV_JV_SOLD.EXPLORATION_COST_CAP</t>
  </si>
  <si>
    <t>FA_DEP_MOV_JV_SOLD.PLANT_MACHINERY</t>
  </si>
  <si>
    <t>FA_DEP_MOV_JV_SOLD.LAND_BUILDINGS</t>
  </si>
  <si>
    <t>FA_DEP_MOV_JV_SOLD.FIN_LEASE_PL_MACH</t>
  </si>
  <si>
    <t>FA_DEP_MOV_JV_SOLD.FIN_LEASE_VEH_EQUIP</t>
  </si>
  <si>
    <t>FA_DEP_MOV_JV_SOLD.MINE_DEVELOPMENT</t>
  </si>
  <si>
    <t>FA_MOV_SUBS_ACQ.MINERAL_RIGHTS</t>
  </si>
  <si>
    <t>FA_MOV_SUBS_SOLD.EXPLORATION_COST_CAP</t>
  </si>
  <si>
    <t>FA_MOV_SUBS_SOLD.PLANT_MACHINERY</t>
  </si>
  <si>
    <t>FA_MOV_SUBS_SOLD.LAND_BUILDINGS</t>
  </si>
  <si>
    <t xml:space="preserve">portion of the net asset value of the associate.  The goodwill is written off in accordance with the group policy as </t>
  </si>
  <si>
    <t xml:space="preserve">Attributable </t>
  </si>
  <si>
    <t xml:space="preserve">Revenue is recognised when the economic benefits associated with a transaction will flow to the Group and the amount </t>
  </si>
  <si>
    <t>of revenue can be measured reliably.</t>
  </si>
  <si>
    <t>Contribution to headline earnings</t>
  </si>
  <si>
    <t>providing these benefits are charged to income immediately.</t>
  </si>
  <si>
    <t>exchange ruling at the balance sheet date, except where they are hedged, in which case the applicable rates are used.</t>
  </si>
  <si>
    <t>no potential exists to develop a mine, the capitalised costs are written off in full.</t>
  </si>
  <si>
    <t>incurred, except for expenditure on specific properties which have indicated the presence of a mineral resource with the</t>
  </si>
  <si>
    <t xml:space="preserve">If a joint venture applies accounting policies that are recognised as being materially different to those adopted by the Group, </t>
  </si>
  <si>
    <t xml:space="preserve">Interest costs relating to other financial instruments are charged against income in the period in which they are incurred. </t>
  </si>
  <si>
    <t xml:space="preserve">If an associated company applies accounting policies that are recognised as being materially different to those adopted by </t>
  </si>
  <si>
    <t>FA_DEP_MOV_SUBS_SOLD.MINERAL_RIGHTS</t>
  </si>
  <si>
    <t>FA_DEP_MOV_SUBS_SOLD.GOODWILL</t>
  </si>
  <si>
    <t xml:space="preserve">effect from 1 July 1998. The balance of any pre-existing goodwill at that date is deemed to have been properly </t>
  </si>
  <si>
    <t>Two Rivers</t>
  </si>
  <si>
    <t>Modikwa</t>
  </si>
  <si>
    <t>CASH FLOW FROM OPERATING ACTIVITIES</t>
  </si>
  <si>
    <t>FA_MOV_SUBS_ACQ.LAND_BUILDINGS</t>
  </si>
  <si>
    <t>Investment property</t>
  </si>
  <si>
    <t>Profit from operations before exceptional items</t>
  </si>
  <si>
    <t xml:space="preserve">The accounting policies as set out below have been consistently applied except as stated in the Directors’ report, </t>
  </si>
  <si>
    <t>which appears on pages xx to xx and note xx to the financial statements.</t>
  </si>
  <si>
    <t xml:space="preserve">and adjustments of unrealised inter-company profits are applied in all inter-group dealings, whether it be transactions </t>
  </si>
  <si>
    <r>
      <t xml:space="preserve">Intangible assets are capitalised and amortised in accordance with the goodwill policy referred to in the </t>
    </r>
    <r>
      <rPr>
        <i/>
        <sz val="11"/>
        <rFont val="Times New Roman"/>
        <family val="1"/>
      </rPr>
      <t>Basis of consolidation</t>
    </r>
  </si>
  <si>
    <t>Basic earnings  per share (cents)</t>
  </si>
  <si>
    <t>Basis of consolidation and goodwill</t>
  </si>
  <si>
    <t>Rm</t>
  </si>
  <si>
    <t>Other reserves</t>
  </si>
  <si>
    <t xml:space="preserve">Joint ventures are contractual agreements whereby the Group has joint control over the financial and operating policy </t>
  </si>
  <si>
    <t>FA_DEP_MOV_SUBS_ACQ.MINE_DEVELOPMENT</t>
  </si>
  <si>
    <t>FA_DEP_MOV_SUBS_ACQ.EXPLORATION_COST_CAP</t>
  </si>
  <si>
    <t>FA_DEP_MOV_SUBS_SOLD.EXPLORATION_COST_CAP</t>
  </si>
  <si>
    <t>FA_DEP_MOV_SUBS_SOLD.PLANT_MACHINERY</t>
  </si>
  <si>
    <t>FA_MOV_SUBS_SOLD.MINERAL_RIGHTS</t>
  </si>
  <si>
    <t>FA_MOV_SUBS_SOLD.GOODWILL</t>
  </si>
  <si>
    <t>FA_DEP_MOV_CH_HOLD.LAND_BUILDINGS</t>
  </si>
  <si>
    <t>FA_DEP_MOV_CH_HOLD.MINERAL_RIGHTS</t>
  </si>
  <si>
    <t>FA_DEP_MOV_CH_HOLD.GOODWILL</t>
  </si>
  <si>
    <t>FA_DEP_MOV_CH_HOLD.PAT_TRADM_OTHER</t>
  </si>
  <si>
    <t>FA_DEP_MOV_CH_HOLD.FURN_EQUIP_VEH</t>
  </si>
  <si>
    <t>FA_DEP_MOV_CH_HOLD.MINE_PROPERTIES</t>
  </si>
  <si>
    <t>FA_DEP_MOV_CH_HOLD.FIN_LEASE_PL_MACH</t>
  </si>
  <si>
    <t>FA_DEP_MOV_CH_HOLD.FIN_LEASE_VEH_EQUIP</t>
  </si>
  <si>
    <t xml:space="preserve">Gains and losses on derivative instruments that effectively establish the prices for future production are recognised in </t>
  </si>
  <si>
    <t>the income statement.  A corresponding forward exchange asset or liability is recognised.</t>
  </si>
  <si>
    <t>Long-term borrowings raised</t>
  </si>
  <si>
    <r>
      <t>and goodwill</t>
    </r>
    <r>
      <rPr>
        <sz val="11"/>
        <rFont val="Times New Roman"/>
        <family val="1"/>
      </rPr>
      <t xml:space="preserve"> policy detailed above.</t>
    </r>
  </si>
  <si>
    <t>controlled entities is incorporated on a line-by-line basis in the Group financial statements.</t>
  </si>
  <si>
    <t xml:space="preserve">and is amortised to the income statement as the losses are incurred.  To the extent that negative goodwill does not relate </t>
  </si>
  <si>
    <t>FA_MOV_CH_HOLD.FURN_EQUIP_VEH</t>
  </si>
  <si>
    <t>FA_MOV_CH_HOLD.MINE_PROPERTIES</t>
  </si>
  <si>
    <t>Cash in / (out) flow from financing activities</t>
  </si>
  <si>
    <t>Cash in / (out) flow from investing activities</t>
  </si>
  <si>
    <t>Cash and cash equivalents at beginning of year</t>
  </si>
  <si>
    <t xml:space="preserve">Fixed assets, other than land and buildings, are stated at cost less accumulated depreciation.  Impairments to the value of </t>
  </si>
  <si>
    <t xml:space="preserve">as detailed in the accounting policy for fixed assets - mine development below.  Where it is subsequently found that </t>
  </si>
  <si>
    <t>- contracted for</t>
  </si>
  <si>
    <t>- not contracted for</t>
  </si>
  <si>
    <t>Profit before taxation</t>
  </si>
  <si>
    <t>FA_DEP_MOV_CH_HOLD.EXPLORATION_COST_CAP</t>
  </si>
  <si>
    <t>FA_DEP_MOV_CH_HOLD.PLANT_MACHINERY</t>
  </si>
  <si>
    <t>Other investments</t>
  </si>
  <si>
    <t>Income and expenditure at the weighted average rate of exchange for the year.</t>
  </si>
  <si>
    <t>and slow-moving items.  Cost is determined using the following basis:</t>
  </si>
  <si>
    <t xml:space="preserve">Exploration expenditure comprises expenditure incurred and advances made in respect of exploratory ventures, research </t>
  </si>
  <si>
    <t>Headline earnings before unrealised non - hedge derivatives</t>
  </si>
  <si>
    <t>Headline earnings per share before unrealised non - hedge derivatives (cents)</t>
  </si>
  <si>
    <t xml:space="preserve">Deferred taxation is recognised using the comprehensive basis.  A deferred tax asset is recognised only if there </t>
  </si>
  <si>
    <t xml:space="preserve">results of their operations are translated at an appropriate weighted average rate of exchange for the year and are </t>
  </si>
  <si>
    <t>included in operating profit.</t>
  </si>
  <si>
    <t>COST:</t>
  </si>
  <si>
    <t>Total commitments</t>
  </si>
  <si>
    <t>FA_MOV_SUBS_ACQ.MINE_PROPERTIES</t>
  </si>
  <si>
    <t>FA_MOV_SUBS_ACQ.FIN_LEASE_PL_MACH</t>
  </si>
  <si>
    <t>FA_MOV_SUBS_ACQ.FIN_LEASE_VEH_EQUIP</t>
  </si>
  <si>
    <t>Headline earnings (R million)</t>
  </si>
  <si>
    <t>a mine, or its current production, are capitalised.  Development costs to maintain production are expensed as incurred.</t>
  </si>
  <si>
    <t xml:space="preserve">the revaluation surplus to the extent of such available surplus and thereafter charged against operating profit.  New </t>
  </si>
  <si>
    <t xml:space="preserve">Option premiums received are recognised when the option contracts mature, and option premiums paid are recognised </t>
  </si>
  <si>
    <t>been any impairments which affect long-term recoverability.</t>
  </si>
  <si>
    <t xml:space="preserve">adjustments are made to the financial statements of the joint venture prior to consolidation in order to obtain consistency </t>
  </si>
  <si>
    <t>date multiplied by the foreign currency amount is recognised as a gain or loss in the income statement.</t>
  </si>
  <si>
    <t>order to obtain consistency of approach to profit recognition.</t>
  </si>
  <si>
    <t>Leased assets</t>
  </si>
  <si>
    <t xml:space="preserve">lessor is raised.  Lease payments are allocated using the effective interest rate method to determine the lease finance cost </t>
  </si>
  <si>
    <t xml:space="preserve">A present obligation is considered to exist when the company has no realistic alternative but to make the transfer of </t>
  </si>
  <si>
    <t xml:space="preserve">Cash and cash equivalents include cash on hand and call deposits as well as short term, highly liquid investments that </t>
  </si>
  <si>
    <t>FA_DEP_MOV_JV_ACQ.DECOMM_ASSETS</t>
  </si>
  <si>
    <t>FA_DEP_MOV_JV_SOLD.DECOMM_ASSETS</t>
  </si>
  <si>
    <t>Fair value adjustments are considered to relate to the foreign entity and are translated at the closing rate.</t>
  </si>
  <si>
    <t>Goodwill is considered to relate to the reporting entity and is translated at the rate at the date of acquisition.</t>
  </si>
  <si>
    <t>may entitle the holder thereof to ordinary shares, to arrive at fully diluted earnings per share.</t>
  </si>
  <si>
    <t>Profit before taxation and exceptional items</t>
  </si>
  <si>
    <t>Dividend declared after year end (cents per share)</t>
  </si>
  <si>
    <t>FA_MOV_CH_HOLD.MINE_DEVELOPMENT</t>
  </si>
  <si>
    <t xml:space="preserve">case of listed companies and the most recent audited financial statements are used in the case of unlisted companies.  </t>
  </si>
  <si>
    <t>Both realised and unrealised gains and losses arising from exchange differences are recognised in operating profit for the year.</t>
  </si>
  <si>
    <t>Investments</t>
  </si>
  <si>
    <t xml:space="preserve">divided by the weighted average number of ordinary shares, adjusted for any financial instruments or other contracts that </t>
  </si>
  <si>
    <t xml:space="preserve">do not form part of the ordinary activities of the company and that do not therefore give an indication of the results </t>
  </si>
  <si>
    <t xml:space="preserve">from continuing operations of the company.  </t>
  </si>
  <si>
    <t xml:space="preserve">These items are adjusted against earnings after taking into account attributable taxation and minority interests.  The adjusted </t>
  </si>
  <si>
    <t>Revaluation of  listed investments</t>
  </si>
  <si>
    <t xml:space="preserve">ARM Ferrous </t>
  </si>
  <si>
    <t>Modikwa Platinum Mine.</t>
  </si>
  <si>
    <t>which are not being depleted are not amortised.  Mineral rights which have no commercial value are written off in full.</t>
  </si>
  <si>
    <t>Pensions and other post-retirement benefits</t>
  </si>
  <si>
    <t>benefits are expected to be obtained from these mineral rights, up to a maximum period of 25 years.</t>
  </si>
  <si>
    <t>Interest received</t>
  </si>
  <si>
    <t xml:space="preserve">An associated company is one in which the Group has a long-term equity interest and exercises significant influence over </t>
  </si>
  <si>
    <t xml:space="preserve">The results of subsidiaries are included in the Group income statement from the dates effective control was acquired and </t>
  </si>
  <si>
    <t>FA_DEP_MOV_JV_ACQ.FIN_LEASE_PL_MACH</t>
  </si>
  <si>
    <t>are depreciated on the same basis as the fixed assets owned by the Group.</t>
  </si>
  <si>
    <t>programmes and other related projects.  The costs of exploration programmes are expensed in the year in which they are</t>
  </si>
  <si>
    <t>Other operating expense</t>
  </si>
  <si>
    <t>Operating profit</t>
  </si>
  <si>
    <t>Reviewed</t>
  </si>
  <si>
    <t>Audited</t>
  </si>
  <si>
    <t xml:space="preserve">Increase / (decrease)  in short-term borrowings </t>
  </si>
  <si>
    <t>Property, plant and equipment</t>
  </si>
  <si>
    <t>Trade and other receivables</t>
  </si>
  <si>
    <t>Total assets</t>
  </si>
  <si>
    <t>Financial assets and liabilities</t>
  </si>
  <si>
    <t xml:space="preserve">Transactions in foreign currencies are converted at the rates of exchange ruling at the date that the enterprise is irrevocably </t>
  </si>
  <si>
    <t>Exceptional items per income statement</t>
  </si>
  <si>
    <t xml:space="preserve">Mine development costs are amortised using the units-of-production method based on estimated proven and probable ore </t>
  </si>
  <si>
    <t>FA_MOV_CH_HOLD.EXPLORATION_COST_CAP</t>
  </si>
  <si>
    <t>FA_MOV_CH_HOLD.PLANT_MACHINERY</t>
  </si>
  <si>
    <t xml:space="preserve"> - Other</t>
  </si>
  <si>
    <t>Cash in / (out) flow from operating activities</t>
  </si>
  <si>
    <t>FA_MOV_SUBS_ACQ.FURN_EQUIP_VEH</t>
  </si>
  <si>
    <t>Share options exercised</t>
  </si>
  <si>
    <t>Note</t>
  </si>
  <si>
    <t>Minority interest</t>
  </si>
  <si>
    <t>Finance costs</t>
  </si>
  <si>
    <t xml:space="preserve">At acquisition of an associated company, goodwill is identified by comparing the cost of the investment with the attributable </t>
  </si>
  <si>
    <t>FA_DEP_MOV_JV_ACQ.GOODWILL</t>
  </si>
  <si>
    <t>FA_DEP_MOV_JV_ACQ.PAT_TRADM_OTHER</t>
  </si>
  <si>
    <t xml:space="preserve">ruling at the end of the financial year.  Assets and liabilities designated in foreign currencies are translated at rates of </t>
  </si>
  <si>
    <t>EXCEPTIONAL ITEMS</t>
  </si>
  <si>
    <t xml:space="preserve">Transactions in foreign currencies are converted to South African rand at the rate of exchange ruling at the date that </t>
  </si>
  <si>
    <t>the enterprise is irrevocably committed to the transaction.</t>
  </si>
  <si>
    <t>rate ruling at the balance sheet date, with the resulting exchange differences being recognised in the income statement.</t>
  </si>
  <si>
    <t>Investment in associate</t>
  </si>
  <si>
    <t xml:space="preserve">Financial statements of foreign subsidiaries that are classified as foreign entities are translated into rands using </t>
  </si>
  <si>
    <t>the exchange rates applicable at the reporting date, as follows:</t>
  </si>
  <si>
    <t>Assets and liabilities at rates of exchange ruling at the balance sheet date.</t>
  </si>
  <si>
    <t xml:space="preserve">potential of being developed into a mine, in which case the expenditures are capitalised and amortised in the same way </t>
  </si>
  <si>
    <t>Provisions are recognised when the following conditions have been met:</t>
  </si>
  <si>
    <t xml:space="preserve">financial year and gains and losses on translation are included in operating profit.  The results of their operations are </t>
  </si>
  <si>
    <t>FA_MOV_CH_HOLD.FIN_LEASE_PL_MACH</t>
  </si>
  <si>
    <t>FA_MOV_CH_HOLD.FIN_LEASE_VEH_EQUIP</t>
  </si>
  <si>
    <t>Platinum</t>
  </si>
  <si>
    <t>Foreign currency translation on cash balance</t>
  </si>
  <si>
    <t>Cash receipts from customers</t>
  </si>
  <si>
    <t>Cash paid to suppliers and employees</t>
  </si>
  <si>
    <t>Cash generated from operations</t>
  </si>
  <si>
    <t xml:space="preserve">The post acquisition results of joint ventures are adjusted for the effects of fair value adjustments at acquisition, </t>
  </si>
  <si>
    <t>Provisions</t>
  </si>
  <si>
    <t xml:space="preserve">The excess purchase price over the fair value paid for mineral rights is recognised as being an amount paid for the </t>
  </si>
  <si>
    <t>FA_DEP_MOV_JV_SOLD.GOODWILL</t>
  </si>
  <si>
    <t>FA_DEP_MOV_JV_SOLD.PAT_TRADM_OTHER</t>
  </si>
  <si>
    <t>FA_DEP_MOV_JV_SOLD.FURN_EQUIP_VEH</t>
  </si>
  <si>
    <t>FA_DEP_MOV_JV_SOLD.MINE_PROPERTIES</t>
  </si>
  <si>
    <t xml:space="preserve">date for the remaining maturity period of the forward contract.  The difference between the value determined and the </t>
  </si>
  <si>
    <t>Other</t>
  </si>
  <si>
    <t xml:space="preserve">The Group has certain unfunded liabilities in respect of post-retirement medical health care benefits. The entitlement to these </t>
  </si>
  <si>
    <t>FA_DEP_MOV_SUBS_SOLD.DECOMM_ASSETS</t>
  </si>
  <si>
    <t>Contribution to basic earnings</t>
  </si>
  <si>
    <t xml:space="preserve">attributable to the net assets acquired and is amortised on the straight line basis over the estimated useful life of the entity </t>
  </si>
  <si>
    <t>with subsidiaries, associated companies or joint ventures.</t>
  </si>
  <si>
    <t xml:space="preserve">If a legally enforceable right exists to set off recognised amounts of financial assets and liabilities and the group intends </t>
  </si>
  <si>
    <t>FA_DEP_MOV_SUBS_ACQ.PLANT_MACHINERY</t>
  </si>
  <si>
    <t>FA_DEP_MOV_SUBS_ACQ.LAND_BUILDINGS</t>
  </si>
  <si>
    <t>FA_DEP_MOV_SUBS_ACQ.MINERAL_RIGHTS</t>
  </si>
  <si>
    <t xml:space="preserve">Fair values of financial instruments are disclosed in the notes to the financial statements and represent an </t>
  </si>
  <si>
    <t xml:space="preserve">amortisation using this method is 25 years.  Where the reserves are not determinable due to their scattered nature, the </t>
  </si>
  <si>
    <t>Cost estimates are not reduced by the potential proceeds from the sale of assets.</t>
  </si>
  <si>
    <t>Uranium is valued at the estimated variable cost associated with its production.</t>
  </si>
  <si>
    <t>Segment Result</t>
  </si>
  <si>
    <t>Finance cost</t>
  </si>
  <si>
    <t>Attributable to :</t>
  </si>
  <si>
    <t xml:space="preserve">  Minority interest</t>
  </si>
  <si>
    <t>straight-line method of depreciation is applied based on the estimated life of the mine up to a maximum of 25 years.</t>
  </si>
  <si>
    <t xml:space="preserve">straight-line method is applied.  The maximum rate of depletion of any mineral right is 25 years. Mineral rights </t>
  </si>
  <si>
    <t>FA_MOV_CH_HOLD.GOODWILL</t>
  </si>
  <si>
    <t>FA_MOV_CH_HOLD.PAT_TRADM_OTHER</t>
  </si>
  <si>
    <t xml:space="preserve">net deferred tax position of a company results in a deferred tax asset as a result of recognition of a deferred tax </t>
  </si>
  <si>
    <t xml:space="preserve">are brought into revenue at the date of settlement.  Any potential loss on hedge positions below the current cost of </t>
  </si>
  <si>
    <t>an adjustment to the equity accounted earnings.</t>
  </si>
  <si>
    <t>Income from associate</t>
  </si>
  <si>
    <t>Consolidated total assets</t>
  </si>
  <si>
    <t>Consolidated total liabilities</t>
  </si>
  <si>
    <t>Capital expenditure</t>
  </si>
  <si>
    <t>Gold</t>
  </si>
  <si>
    <t xml:space="preserve">of approach to profit recognition.  Where a joint venture does not have a common accounting date, the most recent </t>
  </si>
  <si>
    <t>ARM Coal</t>
  </si>
  <si>
    <t xml:space="preserve">estimated residual values.   The residual value is the amount expected to be obtained for the asset at the end of its useful </t>
  </si>
  <si>
    <t>Cash and cash equivalents at end of year</t>
  </si>
  <si>
    <t xml:space="preserve">Mineral rights which are being depleted are amortised over their estimated useful lives using the units-of-production method </t>
  </si>
  <si>
    <t>Fully diluted earnings per share</t>
  </si>
  <si>
    <t>Headline earnings per share</t>
  </si>
  <si>
    <t>FA_MOV_JV_SOLD.PLANT_MACHINERY</t>
  </si>
  <si>
    <t>FA_MOV_JV_SOLD.LAND_BUILDINGS</t>
  </si>
  <si>
    <t xml:space="preserve">nature, the straight-line method of depreciation is applied.  Non-mining plant and machinery is depreciated over its </t>
  </si>
  <si>
    <t>Fully diluted earnings comprise earnings as used in calculating basic earnings per share, adjusted for any changes</t>
  </si>
  <si>
    <t>Held for sale assets</t>
  </si>
  <si>
    <t>Dividend paid</t>
  </si>
  <si>
    <t>available - for- sale financial assets, and financial assets and financial liabilities (including derivative instruments) at fair value</t>
  </si>
  <si>
    <t>through the income statement or the statement of changes in equity.</t>
  </si>
  <si>
    <t>statements.</t>
  </si>
  <si>
    <t>For management purposes, the Group is organised into four major operating divisions. The operating divisions are ARM Platinum</t>
  </si>
  <si>
    <t>ARM has a strategic holding in Harmony (gold).</t>
  </si>
  <si>
    <t>coal operations of XCSA.</t>
  </si>
  <si>
    <t>2.1</t>
  </si>
  <si>
    <t>2.2</t>
  </si>
  <si>
    <t>2.5</t>
  </si>
  <si>
    <t>2.6</t>
  </si>
  <si>
    <t>CONTINGENT LIABILITIES</t>
  </si>
  <si>
    <t>Segment and consolidated assets</t>
  </si>
  <si>
    <t xml:space="preserve">Commitments in respect of future capital expenditure, which will be funded from </t>
  </si>
  <si>
    <t xml:space="preserve"> Corporate and other *</t>
  </si>
  <si>
    <t>EVENTS AFTER BALANCE SHEET</t>
  </si>
  <si>
    <t xml:space="preserve">to ARM </t>
  </si>
  <si>
    <t xml:space="preserve">Dividend paid </t>
  </si>
  <si>
    <t>Net increase in cash and cash equivalents</t>
  </si>
  <si>
    <t xml:space="preserve">The following new and revised accounting standards were adopted by ARM but have had no impact on the provisional financial </t>
  </si>
  <si>
    <t xml:space="preserve">Other operating income </t>
  </si>
  <si>
    <t xml:space="preserve">Other operating expenses </t>
  </si>
  <si>
    <t>COMMITMENTS</t>
  </si>
  <si>
    <t>Nkomati</t>
  </si>
  <si>
    <t>CASH AND CASH EQUIVALENTS</t>
  </si>
  <si>
    <t>LONG TERM BORROWINGS</t>
  </si>
  <si>
    <t>OVERDRAFTS AND SHORT - TERM BORROWINGS</t>
  </si>
  <si>
    <t>-     Other</t>
  </si>
  <si>
    <t>Diluted basic earnings  per share (cents)</t>
  </si>
  <si>
    <t>Diluted headline earnings per share (cents)</t>
  </si>
  <si>
    <t>Total as per balance sheet</t>
  </si>
  <si>
    <t xml:space="preserve">African Rainbow Minerals </t>
  </si>
  <si>
    <t>Assmang</t>
  </si>
  <si>
    <t xml:space="preserve">ARM Mining Consortium  </t>
  </si>
  <si>
    <t>EBITDA (R million)</t>
  </si>
  <si>
    <t xml:space="preserve">(which includes platinum and nickel), ARM Ferrous , ARM Coal and ARM Exploration. </t>
  </si>
  <si>
    <t xml:space="preserve">EBITDA </t>
  </si>
  <si>
    <t>Impairments of property, plant and equipment</t>
  </si>
  <si>
    <t xml:space="preserve"> - Impairments of property plant and equipment</t>
  </si>
  <si>
    <t xml:space="preserve"> - Profit on sale of interest in Zambian properties</t>
  </si>
  <si>
    <t xml:space="preserve"> - Profit on sale of interest in Otjikoto</t>
  </si>
  <si>
    <t xml:space="preserve"> - Profit on asset swap in the DTJV -ARM Coal</t>
  </si>
  <si>
    <t>Profit on sale of interest in Otjikoto</t>
  </si>
  <si>
    <t>Profit on sale of interest in Zambian properties</t>
  </si>
  <si>
    <t>Total sales</t>
  </si>
  <si>
    <t>Intergroup sales to ARM Ferrous</t>
  </si>
  <si>
    <t xml:space="preserve">* Corporate, other companies and consolidation adjustments </t>
  </si>
  <si>
    <t>Proceeds on disposal of 50% of Nkomati - final tranche payment</t>
  </si>
  <si>
    <t>Proceeds on sale of interest in Otjikoto</t>
  </si>
  <si>
    <t>Total as per cash flow statement</t>
  </si>
  <si>
    <t xml:space="preserve">   Less : Overdrafts</t>
  </si>
  <si>
    <t>Proceeds on sale of interest in  Zambian properties</t>
  </si>
  <si>
    <t>as at 30 June 2009</t>
  </si>
  <si>
    <t>for the year ended 30 June 2009</t>
  </si>
  <si>
    <t>The financial information for the year ended 30 June 2009  has been prepared adopting the same accounting policies used in the</t>
  </si>
  <si>
    <t>Surplus on disposal of 50 % of Nkomati ; final tranche payment</t>
  </si>
  <si>
    <t xml:space="preserve">Profit on asset swap in the DTJV - ARM Coal </t>
  </si>
  <si>
    <t xml:space="preserve"> - Surplus on disposal of 50 % of Nkomati ; final tranche payment</t>
  </si>
  <si>
    <t>Year to 30 June 2009</t>
  </si>
  <si>
    <t>Year to 30 June 2008</t>
  </si>
  <si>
    <t xml:space="preserve">-     </t>
  </si>
  <si>
    <t>African Rainbow Minerals</t>
  </si>
  <si>
    <t xml:space="preserve">ARM Mining Consortium </t>
  </si>
  <si>
    <t>Two Rivers Platinum  - Bank loans</t>
  </si>
  <si>
    <t>Segment assets including investment in associate</t>
  </si>
  <si>
    <t>*Corporate and other</t>
  </si>
  <si>
    <t>Year to 30 June 2009 (Reviewed)</t>
  </si>
  <si>
    <t>Year to 30 June 2008 (Audited)</t>
  </si>
  <si>
    <t>Equity attributable to equity holders of ARM</t>
  </si>
  <si>
    <t>Total equity</t>
  </si>
  <si>
    <t xml:space="preserve">                                                            - non interest bearing</t>
  </si>
  <si>
    <t>Income from associate*</t>
  </si>
  <si>
    <t>Profit for the year</t>
  </si>
  <si>
    <t xml:space="preserve"> diluted earnings per share (thousands)</t>
  </si>
  <si>
    <t>*Exceptional items included in income from associate (R million)</t>
  </si>
  <si>
    <t>Revaluation of listed investment</t>
  </si>
  <si>
    <t>Balance at 30 June 2007 (Audited)</t>
  </si>
  <si>
    <t>Dividends received</t>
  </si>
  <si>
    <t>Increase in investment loans and receivables</t>
  </si>
  <si>
    <t>Net proceeds on disposal of 15% in TEAL</t>
  </si>
  <si>
    <t>Balance at 30 June 2009  (reviewed)</t>
  </si>
  <si>
    <t>Loans and long - term receivables</t>
  </si>
  <si>
    <t>Financial assets</t>
  </si>
  <si>
    <t xml:space="preserve">Share - based payments </t>
  </si>
  <si>
    <t>41.5 % interest in the Modikwa Platinum Mine.</t>
  </si>
  <si>
    <t xml:space="preserve">Nickel comprises Nkomati Mine as a 50 % joint venture for both its nickel and chrome operations. </t>
  </si>
  <si>
    <t>ARM Coal, a 51 % joint venture for accounting purposes, consists of  a 10.2 % participating investment in the existing coal operations of XCSA</t>
  </si>
  <si>
    <t xml:space="preserve">and a 26 % joint venture interest in the Goedgevonden mine. In addition ARM has a direct 10 % participating investment in the existing </t>
  </si>
  <si>
    <t>ARM Ferrous comprises Assmang  as a 50 % joint venture .</t>
  </si>
  <si>
    <t xml:space="preserve">Assmang comprises iron ore, manganese ore, ferromanganese, ferrochrome and chrome ore operations. </t>
  </si>
  <si>
    <t xml:space="preserve">SEGMENTAL INFORMATION (Continued) </t>
  </si>
  <si>
    <t>Cash in flow from operating activities</t>
  </si>
  <si>
    <t>Cash out flow from investing activities</t>
  </si>
  <si>
    <t>Cash out flow from financing activities</t>
  </si>
  <si>
    <t xml:space="preserve"> - Loss on disposal of property, plant and equipment</t>
  </si>
  <si>
    <t>Share options settled in cash</t>
  </si>
  <si>
    <t>Non - current assets</t>
  </si>
  <si>
    <t>Deferred tax asset</t>
  </si>
  <si>
    <t xml:space="preserve">IFRIC 14  IAS 19: The limit on defined benefit asset, minimum  funding requirements and their interaction      </t>
  </si>
  <si>
    <t>The commodity groupings predominantly reflect the risks and rewards of trading and the operating divisions are therefore identified as the primary reporting segments.</t>
  </si>
  <si>
    <t>-     Restricted cash - trust funds and guarantees</t>
  </si>
  <si>
    <t>BASIS OF PREPARATION</t>
  </si>
  <si>
    <t xml:space="preserve">Platinum comprises Two Rivers Platinum Mine as a 55 % subsidiary and ARM Mining Consortium Limited through which  ARM holds an effective </t>
  </si>
  <si>
    <t>African Rainbow Minerals *</t>
  </si>
  <si>
    <t>* Since the year end  the loan has been refinanced and is repayable in August 2012</t>
  </si>
  <si>
    <t>Total amount adjusted for headline earnings</t>
  </si>
  <si>
    <t xml:space="preserve"> - Capital portion of insurance claim at Cato Ridge</t>
  </si>
  <si>
    <t>Finance cost Implats : Shareholders loan Two Rivers</t>
  </si>
  <si>
    <t>Finance cost ARM : Shareholders loan Two Rivers</t>
  </si>
  <si>
    <t>Capital portion of insurance claim at Cato Ridge</t>
  </si>
  <si>
    <t>Vale / ARM  joint venture</t>
  </si>
  <si>
    <t>Page 2</t>
  </si>
  <si>
    <t>Page 3</t>
  </si>
  <si>
    <t>Page 5</t>
  </si>
  <si>
    <t>Page 6</t>
  </si>
  <si>
    <t>Page 7</t>
  </si>
  <si>
    <t>Page 8</t>
  </si>
  <si>
    <t>Page 9</t>
  </si>
  <si>
    <t>Page 11</t>
  </si>
  <si>
    <t>Page 12</t>
  </si>
  <si>
    <t>Page 13</t>
  </si>
  <si>
    <t>Page 10</t>
  </si>
  <si>
    <t>Page 4</t>
  </si>
  <si>
    <t>Page 1</t>
  </si>
  <si>
    <t>* Other reserves consist of the following :</t>
  </si>
  <si>
    <t>Insurance contingency</t>
  </si>
  <si>
    <t>Share based payments</t>
  </si>
  <si>
    <t>General reserve</t>
  </si>
  <si>
    <t xml:space="preserve">        This review is currently being finalised and based on the current position of the DRC government, it will only be the present value of the above</t>
  </si>
  <si>
    <t xml:space="preserve">       amount that will need to be accrued  in the capital cost of the mine, with payments in incremental installments thereafter, should a decision be</t>
  </si>
  <si>
    <t>9.2  There have been no other changes in the contingent liabilities of the group as disclosed in the 30 June 2008 annual report.</t>
  </si>
  <si>
    <t xml:space="preserve">Long-term borrowings  </t>
  </si>
  <si>
    <t xml:space="preserve">Overdrafts and short-term borrowings </t>
  </si>
  <si>
    <t>Net cash outflow from financing activities</t>
  </si>
  <si>
    <t xml:space="preserve">Loss on disposal of property, plant and equipment </t>
  </si>
  <si>
    <t xml:space="preserve">        government review of a mining licence granted .</t>
  </si>
  <si>
    <t>No reportable events</t>
  </si>
  <si>
    <t xml:space="preserve">Pro forma analysis of the Ferrous segment </t>
  </si>
  <si>
    <t>Tax 402, def tax 1219, intercompany 17</t>
  </si>
  <si>
    <t>Capitilised fees  for the year</t>
  </si>
  <si>
    <t>Capitilised fees  cumulative</t>
  </si>
  <si>
    <t>Depreciation on capitilised fees</t>
  </si>
  <si>
    <t>Dividend added back</t>
  </si>
  <si>
    <t>Depreciation (8), capital portion of insuaranse,(14)</t>
  </si>
  <si>
    <t>impairment 4</t>
  </si>
  <si>
    <t>IFRIC 12 : Service concession arrangements</t>
  </si>
  <si>
    <t>IFRIC 13 :Customer loyalty programmes</t>
  </si>
  <si>
    <t>IAS 39 &amp; IFRS 7: Amendments to IAS 39 and IFRS 7 – Reclassification of financial assets</t>
  </si>
  <si>
    <t xml:space="preserve">IAS 18:  </t>
  </si>
  <si>
    <t>Foreign currency translation reserve (FCTR)</t>
  </si>
  <si>
    <t>Cash inflow from operating activities</t>
  </si>
  <si>
    <t>Cash outflow from investing activities</t>
  </si>
  <si>
    <t>Cash outflow from financing activities</t>
  </si>
  <si>
    <t>operating cash flows and by utilising available cash and borrowing resources, are summarised below:</t>
  </si>
  <si>
    <t xml:space="preserve">9.1    The Vale / ARM joint venture has a potential contingent liability of US$ 15million (US$ 7,5 million attributable to ARM) arising from the DRC </t>
  </si>
  <si>
    <t xml:space="preserve">        made by the Vale/ ARM joint venture to develop a mine on this property.</t>
  </si>
  <si>
    <t>Determining whether an entity is acting as a principal or as an agent</t>
  </si>
  <si>
    <t xml:space="preserve"> most recent annual financial statements which comply with the Souht African Companies act, the listing requirements of the JSE , </t>
  </si>
  <si>
    <t>International  Financial Reporting Standards and with the disclosure requirements of IAS 34 : Interim Financial Reporting.</t>
  </si>
  <si>
    <t>for the year ended 30 June 2009 (reviewed)</t>
  </si>
  <si>
    <t xml:space="preserve">The reviewed consolidated provisional results have been prepared on an historical cost convention, as modified by the revaluation of </t>
  </si>
  <si>
    <t xml:space="preserve">The ARM platinum segment is analysed further into Two Rivers and ARM Mining Consortium which includes </t>
  </si>
  <si>
    <t xml:space="preserve">Two Rivers </t>
  </si>
  <si>
    <t xml:space="preserve">                                   - Implats</t>
  </si>
  <si>
    <t>Balance at 30 June 2008  (Audited)</t>
  </si>
  <si>
    <t>Dilution of interest in TEAL</t>
  </si>
  <si>
    <t>FCTR realised</t>
  </si>
  <si>
    <t>Premium paid on purchasse of minorities</t>
  </si>
  <si>
    <t>Minorities bought out in Copperbelt venture</t>
  </si>
  <si>
    <t>Share appreciation rights : TEAL - minority share</t>
  </si>
  <si>
    <t>ARM Exploration comprises TEAL as a 64,9 % held subsidiary up to February 2009 and thereafter as a 50 % Joint Venture. In addition this new division  is involved in</t>
  </si>
  <si>
    <t>identifying and assessing exploration and mineral business opportunities in sub - Saharan Africa .</t>
  </si>
  <si>
    <t xml:space="preserve">Surplus on dilution in TEAL to 50 % </t>
  </si>
  <si>
    <t xml:space="preserve"> - Surplus on dilution inTEAL to 50%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</si>
</sst>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#\ ###\ "/>
    <numFmt numFmtId="167" formatCode="#\ ###_);\(#\ ###\)\ "/>
    <numFmt numFmtId="168" formatCode="#\ ###.0_);\(#\ ###.0\)\ "/>
    <numFmt numFmtId="169" formatCode="_(* #\ ###_);_(* \(#\ ###\);_(* &quot;-&quot;?_);_(@_)"/>
    <numFmt numFmtId="170" formatCode="dd\-mmmm\-yyyy"/>
    <numFmt numFmtId="171" formatCode="_(* #,##0_);_(* \(#,##0\);_(* &quot;-&quot;??_);_(@_)"/>
    <numFmt numFmtId="172" formatCode="#\ ##0"/>
    <numFmt numFmtId="173" formatCode="_(* #\ ##0_);_(* \(#\ ##0\);_(* &quot;-&quot;_);_(@_)"/>
    <numFmt numFmtId="174" formatCode="_ * #\ ##0_ ;_ * \-#\ ##0_ ;_ * &quot;-&quot;_ ;_ @_ "/>
    <numFmt numFmtId="175" formatCode="_(* #,##0_);_(* \(#,##0\);_(* &quot;-&quot;????_);_(@_)"/>
    <numFmt numFmtId="176" formatCode="\ #;00000000000000000000000000000000000000000000000000000000000000000000000000000000000000000000000000000000000000000000000000000000000000000000000000000000000000000000000000000000000000"/>
    <numFmt numFmtId="177" formatCode="#,##0_ ;\-#,##0\ "/>
    <numFmt numFmtId="178" formatCode="0_);\(0\)"/>
    <numFmt numFmtId="179" formatCode="_(* #,##0.0_);_(* \(#,##0.0\);_(* &quot;-&quot;?_);_(@_)"/>
    <numFmt numFmtId="180" formatCode="#,##0.0_);\(#,##0.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7"/>
      <name val="Wingdings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u val="singleAccounting"/>
      <sz val="10"/>
      <name val="Arial"/>
      <family val="2"/>
    </font>
    <font>
      <sz val="11"/>
      <color indexed="57"/>
      <name val="Times New Roman"/>
      <family val="1"/>
    </font>
    <font>
      <b/>
      <sz val="11"/>
      <color indexed="57"/>
      <name val="Times New Roman"/>
      <family val="1"/>
    </font>
    <font>
      <sz val="10"/>
      <color indexed="5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u val="single"/>
      <sz val="11"/>
      <name val="Times New Roman"/>
      <family val="1"/>
    </font>
    <font>
      <sz val="8"/>
      <name val="Arial"/>
      <family val="2"/>
    </font>
    <font>
      <sz val="10"/>
      <name val="Bliss-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ck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55">
    <xf numFmtId="41" fontId="0" fillId="0" borderId="0" xfId="0" applyAlignment="1">
      <alignment/>
    </xf>
    <xf numFmtId="41" fontId="2" fillId="0" borderId="0" xfId="0" applyFont="1" applyAlignment="1">
      <alignment/>
    </xf>
    <xf numFmtId="41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41" fontId="2" fillId="0" borderId="10" xfId="0" applyFont="1" applyBorder="1" applyAlignment="1">
      <alignment/>
    </xf>
    <xf numFmtId="164" fontId="2" fillId="0" borderId="0" xfId="0" applyNumberFormat="1" applyFont="1" applyAlignment="1">
      <alignment/>
    </xf>
    <xf numFmtId="41" fontId="2" fillId="0" borderId="0" xfId="0" applyFont="1" applyAlignment="1">
      <alignment horizontal="center"/>
    </xf>
    <xf numFmtId="41" fontId="3" fillId="0" borderId="0" xfId="0" applyFont="1" applyAlignment="1">
      <alignment horizontal="center"/>
    </xf>
    <xf numFmtId="15" fontId="2" fillId="0" borderId="0" xfId="0" applyNumberFormat="1" applyFont="1" applyBorder="1" applyAlignment="1">
      <alignment horizontal="center"/>
    </xf>
    <xf numFmtId="41" fontId="2" fillId="0" borderId="0" xfId="0" applyFont="1" applyBorder="1" applyAlignment="1">
      <alignment/>
    </xf>
    <xf numFmtId="41" fontId="2" fillId="0" borderId="0" xfId="0" applyFont="1" applyBorder="1" applyAlignment="1">
      <alignment horizontal="center"/>
    </xf>
    <xf numFmtId="41" fontId="3" fillId="0" borderId="10" xfId="0" applyFont="1" applyBorder="1" applyAlignment="1">
      <alignment/>
    </xf>
    <xf numFmtId="1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41" fontId="2" fillId="0" borderId="0" xfId="0" applyFont="1" applyFill="1" applyAlignment="1">
      <alignment/>
    </xf>
    <xf numFmtId="167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169" fontId="2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2" fillId="0" borderId="10" xfId="0" applyNumberFormat="1" applyFont="1" applyBorder="1" applyAlignment="1">
      <alignment/>
    </xf>
    <xf numFmtId="169" fontId="3" fillId="0" borderId="10" xfId="0" applyNumberFormat="1" applyFont="1" applyFill="1" applyBorder="1" applyAlignment="1">
      <alignment/>
    </xf>
    <xf numFmtId="169" fontId="3" fillId="0" borderId="10" xfId="0" applyNumberFormat="1" applyFont="1" applyBorder="1" applyAlignment="1">
      <alignment/>
    </xf>
    <xf numFmtId="169" fontId="3" fillId="0" borderId="11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2" fillId="0" borderId="12" xfId="0" applyNumberFormat="1" applyFont="1" applyBorder="1" applyAlignment="1">
      <alignment/>
    </xf>
    <xf numFmtId="169" fontId="2" fillId="0" borderId="0" xfId="0" applyNumberFormat="1" applyFont="1" applyBorder="1" applyAlignment="1">
      <alignment horizontal="center"/>
    </xf>
    <xf numFmtId="41" fontId="2" fillId="0" borderId="0" xfId="0" applyFont="1" applyBorder="1" applyAlignment="1">
      <alignment horizontal="center" wrapText="1"/>
    </xf>
    <xf numFmtId="169" fontId="3" fillId="0" borderId="12" xfId="0" applyNumberFormat="1" applyFont="1" applyBorder="1" applyAlignment="1">
      <alignment/>
    </xf>
    <xf numFmtId="169" fontId="3" fillId="0" borderId="0" xfId="0" applyNumberFormat="1" applyFont="1" applyFill="1" applyBorder="1" applyAlignment="1">
      <alignment/>
    </xf>
    <xf numFmtId="41" fontId="2" fillId="0" borderId="0" xfId="0" applyNumberFormat="1" applyFont="1" applyAlignment="1">
      <alignment/>
    </xf>
    <xf numFmtId="170" fontId="6" fillId="0" borderId="0" xfId="0" applyNumberFormat="1" applyFont="1" applyAlignment="1" quotePrefix="1">
      <alignment horizontal="center"/>
    </xf>
    <xf numFmtId="168" fontId="2" fillId="0" borderId="0" xfId="0" applyNumberFormat="1" applyFont="1" applyFill="1" applyBorder="1" applyAlignment="1">
      <alignment/>
    </xf>
    <xf numFmtId="41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41" fontId="4" fillId="0" borderId="0" xfId="0" applyFont="1" applyBorder="1" applyAlignment="1">
      <alignment/>
    </xf>
    <xf numFmtId="43" fontId="2" fillId="0" borderId="0" xfId="0" applyNumberFormat="1" applyFont="1" applyBorder="1" applyAlignment="1">
      <alignment horizontal="right" vertical="center"/>
    </xf>
    <xf numFmtId="9" fontId="2" fillId="0" borderId="0" xfId="0" applyNumberFormat="1" applyFont="1" applyFill="1" applyBorder="1" applyAlignment="1">
      <alignment/>
    </xf>
    <xf numFmtId="41" fontId="2" fillId="0" borderId="10" xfId="0" applyFont="1" applyBorder="1" applyAlignment="1">
      <alignment horizontal="right"/>
    </xf>
    <xf numFmtId="41" fontId="8" fillId="0" borderId="0" xfId="0" applyFont="1" applyBorder="1" applyAlignment="1">
      <alignment/>
    </xf>
    <xf numFmtId="169" fontId="8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left"/>
    </xf>
    <xf numFmtId="41" fontId="3" fillId="0" borderId="0" xfId="0" applyNumberFormat="1" applyFont="1" applyAlignment="1">
      <alignment horizontal="center"/>
    </xf>
    <xf numFmtId="41" fontId="6" fillId="0" borderId="0" xfId="0" applyNumberFormat="1" applyFont="1" applyAlignment="1" quotePrefix="1">
      <alignment horizontal="center"/>
    </xf>
    <xf numFmtId="41" fontId="2" fillId="0" borderId="0" xfId="0" applyNumberFormat="1" applyFont="1" applyAlignment="1">
      <alignment horizontal="center"/>
    </xf>
    <xf numFmtId="41" fontId="2" fillId="0" borderId="10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41" fontId="3" fillId="0" borderId="0" xfId="0" applyNumberFormat="1" applyFont="1" applyBorder="1" applyAlignment="1" quotePrefix="1">
      <alignment/>
    </xf>
    <xf numFmtId="41" fontId="3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2" xfId="0" applyNumberFormat="1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right"/>
    </xf>
    <xf numFmtId="41" fontId="3" fillId="0" borderId="12" xfId="0" applyNumberFormat="1" applyFont="1" applyBorder="1" applyAlignment="1">
      <alignment/>
    </xf>
    <xf numFmtId="41" fontId="3" fillId="0" borderId="11" xfId="0" applyNumberFormat="1" applyFont="1" applyBorder="1" applyAlignment="1">
      <alignment/>
    </xf>
    <xf numFmtId="169" fontId="2" fillId="0" borderId="13" xfId="0" applyNumberFormat="1" applyFont="1" applyFill="1" applyBorder="1" applyAlignment="1">
      <alignment/>
    </xf>
    <xf numFmtId="41" fontId="4" fillId="0" borderId="0" xfId="0" applyFont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center"/>
    </xf>
    <xf numFmtId="169" fontId="2" fillId="0" borderId="13" xfId="0" applyNumberFormat="1" applyFont="1" applyBorder="1" applyAlignment="1">
      <alignment/>
    </xf>
    <xf numFmtId="41" fontId="11" fillId="0" borderId="0" xfId="0" applyNumberFormat="1" applyFont="1" applyAlignment="1">
      <alignment horizontal="center"/>
    </xf>
    <xf numFmtId="41" fontId="2" fillId="0" borderId="0" xfId="0" applyFont="1" applyBorder="1" applyAlignment="1" quotePrefix="1">
      <alignment horizontal="center"/>
    </xf>
    <xf numFmtId="0" fontId="3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/>
    </xf>
    <xf numFmtId="164" fontId="3" fillId="0" borderId="11" xfId="0" applyNumberFormat="1" applyFont="1" applyBorder="1" applyAlignment="1">
      <alignment/>
    </xf>
    <xf numFmtId="164" fontId="2" fillId="0" borderId="0" xfId="0" applyNumberFormat="1" applyFont="1" applyAlignment="1" quotePrefix="1">
      <alignment/>
    </xf>
    <xf numFmtId="169" fontId="2" fillId="0" borderId="14" xfId="0" applyNumberFormat="1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13" fillId="0" borderId="0" xfId="0" applyFont="1" applyAlignment="1">
      <alignment/>
    </xf>
    <xf numFmtId="41" fontId="2" fillId="0" borderId="0" xfId="0" applyFont="1" applyAlignment="1" quotePrefix="1">
      <alignment horizontal="center"/>
    </xf>
    <xf numFmtId="41" fontId="13" fillId="0" borderId="10" xfId="0" applyFont="1" applyBorder="1" applyAlignment="1">
      <alignment/>
    </xf>
    <xf numFmtId="41" fontId="9" fillId="0" borderId="0" xfId="0" applyFont="1" applyAlignment="1">
      <alignment/>
    </xf>
    <xf numFmtId="169" fontId="2" fillId="0" borderId="0" xfId="0" applyNumberFormat="1" applyFont="1" applyBorder="1" applyAlignment="1" quotePrefix="1">
      <alignment horizontal="center"/>
    </xf>
    <xf numFmtId="41" fontId="7" fillId="0" borderId="0" xfId="0" applyFont="1" applyBorder="1" applyAlignment="1">
      <alignment horizontal="center" wrapText="1"/>
    </xf>
    <xf numFmtId="41" fontId="14" fillId="0" borderId="0" xfId="0" applyNumberFormat="1" applyFont="1" applyBorder="1" applyAlignment="1">
      <alignment/>
    </xf>
    <xf numFmtId="41" fontId="14" fillId="0" borderId="0" xfId="0" applyNumberFormat="1" applyFont="1" applyAlignment="1">
      <alignment/>
    </xf>
    <xf numFmtId="41" fontId="16" fillId="0" borderId="0" xfId="0" applyFont="1" applyBorder="1" applyAlignment="1" applyProtection="1">
      <alignment horizontal="center"/>
      <protection/>
    </xf>
    <xf numFmtId="41" fontId="15" fillId="0" borderId="0" xfId="0" applyFont="1" applyBorder="1" applyAlignment="1">
      <alignment/>
    </xf>
    <xf numFmtId="41" fontId="2" fillId="33" borderId="0" xfId="0" applyFont="1" applyFill="1" applyAlignment="1">
      <alignment/>
    </xf>
    <xf numFmtId="169" fontId="2" fillId="0" borderId="15" xfId="0" applyNumberFormat="1" applyFont="1" applyBorder="1" applyAlignment="1">
      <alignment/>
    </xf>
    <xf numFmtId="41" fontId="11" fillId="0" borderId="0" xfId="0" applyFont="1" applyAlignment="1">
      <alignment horizontal="center"/>
    </xf>
    <xf numFmtId="169" fontId="2" fillId="0" borderId="10" xfId="0" applyNumberFormat="1" applyFont="1" applyFill="1" applyBorder="1" applyAlignment="1">
      <alignment/>
    </xf>
    <xf numFmtId="41" fontId="0" fillId="0" borderId="0" xfId="0" applyFont="1" applyAlignment="1">
      <alignment/>
    </xf>
    <xf numFmtId="41" fontId="13" fillId="0" borderId="0" xfId="0" applyFont="1" applyAlignment="1">
      <alignment/>
    </xf>
    <xf numFmtId="41" fontId="18" fillId="0" borderId="0" xfId="0" applyFont="1" applyAlignment="1">
      <alignment/>
    </xf>
    <xf numFmtId="171" fontId="2" fillId="0" borderId="0" xfId="0" applyNumberFormat="1" applyFont="1" applyAlignment="1">
      <alignment/>
    </xf>
    <xf numFmtId="41" fontId="8" fillId="0" borderId="0" xfId="0" applyFont="1" applyAlignment="1">
      <alignment/>
    </xf>
    <xf numFmtId="172" fontId="2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3" fontId="3" fillId="0" borderId="12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2" fillId="0" borderId="12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73" fontId="4" fillId="0" borderId="0" xfId="0" applyNumberFormat="1" applyFont="1" applyAlignment="1">
      <alignment horizontal="center"/>
    </xf>
    <xf numFmtId="173" fontId="11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3" fontId="6" fillId="0" borderId="0" xfId="0" applyNumberFormat="1" applyFont="1" applyAlignment="1" quotePrefix="1">
      <alignment horizontal="center"/>
    </xf>
    <xf numFmtId="173" fontId="2" fillId="0" borderId="0" xfId="0" applyNumberFormat="1" applyFont="1" applyAlignment="1">
      <alignment horizontal="center"/>
    </xf>
    <xf numFmtId="173" fontId="2" fillId="0" borderId="0" xfId="42" applyNumberFormat="1" applyFont="1" applyBorder="1" applyAlignment="1">
      <alignment/>
    </xf>
    <xf numFmtId="173" fontId="2" fillId="0" borderId="16" xfId="0" applyNumberFormat="1" applyFont="1" applyBorder="1" applyAlignment="1">
      <alignment/>
    </xf>
    <xf numFmtId="41" fontId="2" fillId="0" borderId="0" xfId="0" applyFont="1" applyBorder="1" applyAlignment="1" quotePrefix="1">
      <alignment/>
    </xf>
    <xf numFmtId="169" fontId="3" fillId="0" borderId="0" xfId="0" applyNumberFormat="1" applyFont="1" applyBorder="1" applyAlignment="1" quotePrefix="1">
      <alignment horizontal="center"/>
    </xf>
    <xf numFmtId="41" fontId="0" fillId="0" borderId="0" xfId="0" applyFont="1" applyAlignment="1">
      <alignment/>
    </xf>
    <xf numFmtId="167" fontId="3" fillId="0" borderId="11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3" fillId="0" borderId="0" xfId="0" applyNumberFormat="1" applyFont="1" applyBorder="1" applyAlignment="1">
      <alignment horizontal="right"/>
    </xf>
    <xf numFmtId="166" fontId="3" fillId="0" borderId="0" xfId="0" applyNumberFormat="1" applyFont="1" applyAlignment="1">
      <alignment/>
    </xf>
    <xf numFmtId="41" fontId="2" fillId="0" borderId="0" xfId="0" applyNumberFormat="1" applyFont="1" applyAlignment="1">
      <alignment horizontal="left"/>
    </xf>
    <xf numFmtId="169" fontId="3" fillId="0" borderId="0" xfId="0" applyNumberFormat="1" applyFont="1" applyAlignment="1">
      <alignment/>
    </xf>
    <xf numFmtId="169" fontId="2" fillId="0" borderId="0" xfId="0" applyNumberFormat="1" applyFont="1" applyAlignment="1">
      <alignment horizontal="left"/>
    </xf>
    <xf numFmtId="164" fontId="20" fillId="0" borderId="0" xfId="0" applyNumberFormat="1" applyFont="1" applyAlignment="1">
      <alignment/>
    </xf>
    <xf numFmtId="169" fontId="20" fillId="0" borderId="0" xfId="0" applyNumberFormat="1" applyFont="1" applyBorder="1" applyAlignment="1">
      <alignment/>
    </xf>
    <xf numFmtId="169" fontId="19" fillId="0" borderId="0" xfId="0" applyNumberFormat="1" applyFont="1" applyBorder="1" applyAlignment="1">
      <alignment/>
    </xf>
    <xf numFmtId="41" fontId="21" fillId="0" borderId="0" xfId="0" applyFont="1" applyAlignment="1">
      <alignment/>
    </xf>
    <xf numFmtId="173" fontId="2" fillId="0" borderId="0" xfId="0" applyNumberFormat="1" applyFont="1" applyBorder="1" applyAlignment="1" quotePrefix="1">
      <alignment horizontal="center"/>
    </xf>
    <xf numFmtId="1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7" fontId="11" fillId="0" borderId="0" xfId="0" applyNumberFormat="1" applyFont="1" applyBorder="1" applyAlignment="1">
      <alignment horizontal="center" wrapText="1"/>
    </xf>
    <xf numFmtId="173" fontId="6" fillId="0" borderId="0" xfId="0" applyNumberFormat="1" applyFont="1" applyBorder="1" applyAlignment="1" quotePrefix="1">
      <alignment horizontal="center"/>
    </xf>
    <xf numFmtId="41" fontId="2" fillId="0" borderId="0" xfId="0" applyNumberFormat="1" applyFont="1" applyBorder="1" applyAlignment="1">
      <alignment horizontal="center"/>
    </xf>
    <xf numFmtId="167" fontId="3" fillId="0" borderId="17" xfId="0" applyNumberFormat="1" applyFont="1" applyBorder="1" applyAlignment="1">
      <alignment/>
    </xf>
    <xf numFmtId="167" fontId="3" fillId="0" borderId="18" xfId="0" applyNumberFormat="1" applyFont="1" applyBorder="1" applyAlignment="1">
      <alignment/>
    </xf>
    <xf numFmtId="167" fontId="3" fillId="0" borderId="19" xfId="0" applyNumberFormat="1" applyFont="1" applyBorder="1" applyAlignment="1">
      <alignment/>
    </xf>
    <xf numFmtId="167" fontId="3" fillId="0" borderId="17" xfId="0" applyNumberFormat="1" applyFont="1" applyBorder="1" applyAlignment="1">
      <alignment horizontal="right"/>
    </xf>
    <xf numFmtId="167" fontId="3" fillId="0" borderId="13" xfId="0" applyNumberFormat="1" applyFont="1" applyBorder="1" applyAlignment="1">
      <alignment horizontal="right"/>
    </xf>
    <xf numFmtId="167" fontId="3" fillId="0" borderId="19" xfId="0" applyNumberFormat="1" applyFont="1" applyBorder="1" applyAlignment="1">
      <alignment horizontal="right"/>
    </xf>
    <xf numFmtId="167" fontId="9" fillId="0" borderId="0" xfId="0" applyNumberFormat="1" applyFont="1" applyBorder="1" applyAlignment="1">
      <alignment/>
    </xf>
    <xf numFmtId="1" fontId="6" fillId="0" borderId="0" xfId="0" applyNumberFormat="1" applyFont="1" applyAlignment="1" quotePrefix="1">
      <alignment horizontal="center"/>
    </xf>
    <xf numFmtId="169" fontId="3" fillId="0" borderId="20" xfId="0" applyNumberFormat="1" applyFont="1" applyBorder="1" applyAlignment="1">
      <alignment/>
    </xf>
    <xf numFmtId="173" fontId="5" fillId="0" borderId="11" xfId="0" applyNumberFormat="1" applyFont="1" applyBorder="1" applyAlignment="1">
      <alignment horizontal="center" wrapText="1"/>
    </xf>
    <xf numFmtId="173" fontId="5" fillId="0" borderId="0" xfId="0" applyNumberFormat="1" applyFont="1" applyBorder="1" applyAlignment="1">
      <alignment horizontal="center"/>
    </xf>
    <xf numFmtId="41" fontId="13" fillId="0" borderId="11" xfId="0" applyFont="1" applyBorder="1" applyAlignment="1">
      <alignment horizontal="center" wrapText="1"/>
    </xf>
    <xf numFmtId="41" fontId="17" fillId="0" borderId="0" xfId="0" applyFont="1" applyAlignment="1">
      <alignment/>
    </xf>
    <xf numFmtId="41" fontId="24" fillId="0" borderId="0" xfId="0" applyFont="1" applyAlignment="1">
      <alignment/>
    </xf>
    <xf numFmtId="173" fontId="3" fillId="0" borderId="21" xfId="0" applyNumberFormat="1" applyFont="1" applyBorder="1" applyAlignment="1">
      <alignment/>
    </xf>
    <xf numFmtId="173" fontId="2" fillId="0" borderId="21" xfId="0" applyNumberFormat="1" applyFont="1" applyBorder="1" applyAlignment="1">
      <alignment/>
    </xf>
    <xf numFmtId="41" fontId="2" fillId="0" borderId="0" xfId="0" applyFont="1" applyAlignment="1">
      <alignment horizontal="right"/>
    </xf>
    <xf numFmtId="174" fontId="3" fillId="0" borderId="0" xfId="0" applyNumberFormat="1" applyFont="1" applyBorder="1" applyAlignment="1" quotePrefix="1">
      <alignment horizontal="center"/>
    </xf>
    <xf numFmtId="174" fontId="3" fillId="0" borderId="0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41" fontId="3" fillId="0" borderId="11" xfId="0" applyFont="1" applyBorder="1" applyAlignment="1">
      <alignment horizontal="center"/>
    </xf>
    <xf numFmtId="176" fontId="2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5" fontId="2" fillId="0" borderId="0" xfId="0" applyNumberFormat="1" applyFont="1" applyBorder="1" applyAlignment="1">
      <alignment/>
    </xf>
    <xf numFmtId="1" fontId="5" fillId="0" borderId="0" xfId="0" applyNumberFormat="1" applyFont="1" applyAlignment="1" quotePrefix="1">
      <alignment horizontal="center"/>
    </xf>
    <xf numFmtId="176" fontId="3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41" fontId="17" fillId="0" borderId="0" xfId="0" applyFont="1" applyAlignment="1" quotePrefix="1">
      <alignment/>
    </xf>
    <xf numFmtId="41" fontId="17" fillId="0" borderId="0" xfId="0" applyFont="1" applyAlignment="1">
      <alignment/>
    </xf>
    <xf numFmtId="169" fontId="3" fillId="0" borderId="22" xfId="0" applyNumberFormat="1" applyFont="1" applyFill="1" applyBorder="1" applyAlignment="1">
      <alignment/>
    </xf>
    <xf numFmtId="169" fontId="3" fillId="0" borderId="23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66" fontId="3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7" fontId="2" fillId="0" borderId="18" xfId="0" applyNumberFormat="1" applyFont="1" applyBorder="1" applyAlignment="1">
      <alignment/>
    </xf>
    <xf numFmtId="167" fontId="2" fillId="0" borderId="19" xfId="0" applyNumberFormat="1" applyFont="1" applyBorder="1" applyAlignment="1">
      <alignment/>
    </xf>
    <xf numFmtId="41" fontId="24" fillId="0" borderId="0" xfId="0" applyFont="1" applyBorder="1" applyAlignment="1">
      <alignment/>
    </xf>
    <xf numFmtId="167" fontId="3" fillId="0" borderId="20" xfId="0" applyNumberFormat="1" applyFont="1" applyBorder="1" applyAlignment="1">
      <alignment/>
    </xf>
    <xf numFmtId="167" fontId="2" fillId="0" borderId="20" xfId="0" applyNumberFormat="1" applyFont="1" applyBorder="1" applyAlignment="1">
      <alignment/>
    </xf>
    <xf numFmtId="167" fontId="3" fillId="0" borderId="24" xfId="0" applyNumberFormat="1" applyFont="1" applyBorder="1" applyAlignment="1">
      <alignment/>
    </xf>
    <xf numFmtId="167" fontId="2" fillId="0" borderId="13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1" fontId="0" fillId="0" borderId="0" xfId="0" applyFont="1" applyAlignment="1" quotePrefix="1">
      <alignment/>
    </xf>
    <xf numFmtId="41" fontId="5" fillId="0" borderId="0" xfId="0" applyNumberFormat="1" applyFont="1" applyAlignment="1" quotePrefix="1">
      <alignment horizontal="center"/>
    </xf>
    <xf numFmtId="41" fontId="2" fillId="0" borderId="0" xfId="0" applyNumberFormat="1" applyFont="1" applyBorder="1" applyAlignment="1" quotePrefix="1">
      <alignment/>
    </xf>
    <xf numFmtId="176" fontId="3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3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66" fontId="3" fillId="0" borderId="0" xfId="0" applyNumberFormat="1" applyFont="1" applyAlignment="1" quotePrefix="1">
      <alignment horizontal="center"/>
    </xf>
    <xf numFmtId="166" fontId="2" fillId="0" borderId="0" xfId="0" applyNumberFormat="1" applyFont="1" applyAlignment="1" quotePrefix="1">
      <alignment horizontal="center"/>
    </xf>
    <xf numFmtId="41" fontId="3" fillId="0" borderId="0" xfId="0" applyNumberFormat="1" applyFont="1" applyAlignment="1">
      <alignment horizontal="left"/>
    </xf>
    <xf numFmtId="41" fontId="7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 horizontal="center" wrapText="1"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center" vertical="top"/>
    </xf>
    <xf numFmtId="176" fontId="2" fillId="0" borderId="0" xfId="0" applyNumberFormat="1" applyFont="1" applyAlignment="1">
      <alignment horizontal="center"/>
    </xf>
    <xf numFmtId="41" fontId="3" fillId="0" borderId="10" xfId="0" applyNumberFormat="1" applyFont="1" applyBorder="1" applyAlignment="1" quotePrefix="1">
      <alignment/>
    </xf>
    <xf numFmtId="41" fontId="2" fillId="0" borderId="1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/>
    </xf>
    <xf numFmtId="166" fontId="24" fillId="0" borderId="10" xfId="0" applyNumberFormat="1" applyFont="1" applyBorder="1" applyAlignment="1">
      <alignment/>
    </xf>
    <xf numFmtId="41" fontId="24" fillId="0" borderId="10" xfId="0" applyFont="1" applyBorder="1" applyAlignment="1">
      <alignment/>
    </xf>
    <xf numFmtId="41" fontId="0" fillId="0" borderId="0" xfId="0" applyBorder="1" applyAlignment="1">
      <alignment/>
    </xf>
    <xf numFmtId="167" fontId="17" fillId="0" borderId="10" xfId="0" applyNumberFormat="1" applyFont="1" applyBorder="1" applyAlignment="1">
      <alignment/>
    </xf>
    <xf numFmtId="167" fontId="17" fillId="0" borderId="0" xfId="0" applyNumberFormat="1" applyFont="1" applyAlignment="1">
      <alignment/>
    </xf>
    <xf numFmtId="41" fontId="0" fillId="0" borderId="10" xfId="0" applyBorder="1" applyAlignment="1">
      <alignment/>
    </xf>
    <xf numFmtId="167" fontId="24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2" fontId="2" fillId="0" borderId="11" xfId="0" applyNumberFormat="1" applyFont="1" applyBorder="1" applyAlignment="1">
      <alignment horizontal="right" vertical="center"/>
    </xf>
    <xf numFmtId="41" fontId="13" fillId="0" borderId="11" xfId="0" applyFont="1" applyBorder="1" applyAlignment="1">
      <alignment horizontal="center" wrapText="1"/>
    </xf>
    <xf numFmtId="41" fontId="4" fillId="0" borderId="0" xfId="0" applyFont="1" applyFill="1" applyAlignment="1">
      <alignment/>
    </xf>
    <xf numFmtId="41" fontId="11" fillId="0" borderId="0" xfId="0" applyFont="1" applyAlignment="1">
      <alignment/>
    </xf>
    <xf numFmtId="169" fontId="3" fillId="34" borderId="0" xfId="0" applyNumberFormat="1" applyFont="1" applyFill="1" applyBorder="1" applyAlignment="1">
      <alignment/>
    </xf>
    <xf numFmtId="167" fontId="2" fillId="0" borderId="14" xfId="0" applyNumberFormat="1" applyFont="1" applyBorder="1" applyAlignment="1">
      <alignment/>
    </xf>
    <xf numFmtId="167" fontId="2" fillId="0" borderId="15" xfId="0" applyNumberFormat="1" applyFont="1" applyBorder="1" applyAlignment="1">
      <alignment/>
    </xf>
    <xf numFmtId="167" fontId="2" fillId="0" borderId="14" xfId="0" applyNumberFormat="1" applyFont="1" applyFill="1" applyBorder="1" applyAlignment="1">
      <alignment/>
    </xf>
    <xf numFmtId="41" fontId="27" fillId="0" borderId="0" xfId="0" applyFont="1" applyAlignment="1">
      <alignment/>
    </xf>
    <xf numFmtId="41" fontId="13" fillId="0" borderId="11" xfId="0" applyFont="1" applyBorder="1" applyAlignment="1">
      <alignment/>
    </xf>
    <xf numFmtId="41" fontId="0" fillId="0" borderId="10" xfId="0" applyFont="1" applyBorder="1" applyAlignment="1">
      <alignment/>
    </xf>
    <xf numFmtId="179" fontId="3" fillId="0" borderId="0" xfId="0" applyNumberFormat="1" applyFont="1" applyAlignment="1" quotePrefix="1">
      <alignment/>
    </xf>
    <xf numFmtId="180" fontId="3" fillId="0" borderId="0" xfId="0" applyNumberFormat="1" applyFont="1" applyAlignment="1">
      <alignment/>
    </xf>
    <xf numFmtId="169" fontId="2" fillId="0" borderId="12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7" fontId="3" fillId="0" borderId="21" xfId="0" applyNumberFormat="1" applyFont="1" applyBorder="1" applyAlignment="1">
      <alignment/>
    </xf>
    <xf numFmtId="167" fontId="2" fillId="0" borderId="21" xfId="0" applyNumberFormat="1" applyFont="1" applyBorder="1" applyAlignment="1">
      <alignment/>
    </xf>
    <xf numFmtId="41" fontId="5" fillId="0" borderId="0" xfId="0" applyFont="1" applyAlignment="1">
      <alignment/>
    </xf>
    <xf numFmtId="41" fontId="13" fillId="0" borderId="0" xfId="0" applyFont="1" applyAlignment="1">
      <alignment horizontal="center"/>
    </xf>
    <xf numFmtId="41" fontId="13" fillId="0" borderId="0" xfId="0" applyFont="1" applyAlignment="1">
      <alignment horizontal="center"/>
    </xf>
    <xf numFmtId="41" fontId="6" fillId="0" borderId="0" xfId="0" applyFont="1" applyAlignment="1">
      <alignment/>
    </xf>
    <xf numFmtId="169" fontId="3" fillId="0" borderId="18" xfId="0" applyNumberFormat="1" applyFont="1" applyBorder="1" applyAlignment="1">
      <alignment/>
    </xf>
    <xf numFmtId="169" fontId="2" fillId="0" borderId="18" xfId="0" applyNumberFormat="1" applyFont="1" applyBorder="1" applyAlignment="1">
      <alignment/>
    </xf>
    <xf numFmtId="169" fontId="3" fillId="0" borderId="13" xfId="0" applyNumberFormat="1" applyFont="1" applyBorder="1" applyAlignment="1">
      <alignment/>
    </xf>
    <xf numFmtId="169" fontId="3" fillId="0" borderId="15" xfId="0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41" fontId="2" fillId="0" borderId="10" xfId="0" applyFont="1" applyBorder="1" applyAlignment="1">
      <alignment horizontal="center"/>
    </xf>
    <xf numFmtId="169" fontId="0" fillId="0" borderId="0" xfId="0" applyNumberFormat="1" applyAlignment="1">
      <alignment/>
    </xf>
    <xf numFmtId="169" fontId="24" fillId="0" borderId="0" xfId="0" applyNumberFormat="1" applyFont="1" applyAlignment="1">
      <alignment/>
    </xf>
    <xf numFmtId="173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1" fontId="3" fillId="0" borderId="0" xfId="0" applyFont="1" applyFill="1" applyAlignment="1">
      <alignment/>
    </xf>
    <xf numFmtId="169" fontId="3" fillId="0" borderId="12" xfId="0" applyNumberFormat="1" applyFont="1" applyBorder="1" applyAlignment="1">
      <alignment/>
    </xf>
    <xf numFmtId="169" fontId="3" fillId="0" borderId="10" xfId="0" applyNumberFormat="1" applyFont="1" applyBorder="1" applyAlignment="1">
      <alignment horizontal="center"/>
    </xf>
    <xf numFmtId="41" fontId="2" fillId="0" borderId="14" xfId="0" applyFont="1" applyBorder="1" applyAlignment="1">
      <alignment/>
    </xf>
    <xf numFmtId="41" fontId="2" fillId="0" borderId="12" xfId="0" applyFont="1" applyBorder="1" applyAlignment="1">
      <alignment/>
    </xf>
    <xf numFmtId="169" fontId="3" fillId="0" borderId="17" xfId="0" applyNumberFormat="1" applyFont="1" applyBorder="1" applyAlignment="1">
      <alignment horizontal="left"/>
    </xf>
    <xf numFmtId="41" fontId="2" fillId="0" borderId="13" xfId="0" applyFont="1" applyBorder="1" applyAlignment="1">
      <alignment/>
    </xf>
    <xf numFmtId="169" fontId="3" fillId="0" borderId="19" xfId="0" applyNumberFormat="1" applyFont="1" applyBorder="1" applyAlignment="1">
      <alignment horizontal="center"/>
    </xf>
    <xf numFmtId="169" fontId="2" fillId="0" borderId="18" xfId="0" applyNumberFormat="1" applyFont="1" applyBorder="1" applyAlignment="1">
      <alignment horizontal="center"/>
    </xf>
    <xf numFmtId="41" fontId="2" fillId="0" borderId="15" xfId="0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16" xfId="0" applyNumberFormat="1" applyFont="1" applyBorder="1" applyAlignment="1">
      <alignment/>
    </xf>
    <xf numFmtId="169" fontId="3" fillId="0" borderId="17" xfId="0" applyNumberFormat="1" applyFont="1" applyBorder="1" applyAlignment="1">
      <alignment/>
    </xf>
    <xf numFmtId="41" fontId="2" fillId="0" borderId="23" xfId="0" applyFont="1" applyBorder="1" applyAlignment="1">
      <alignment/>
    </xf>
    <xf numFmtId="167" fontId="3" fillId="0" borderId="12" xfId="0" applyNumberFormat="1" applyFont="1" applyBorder="1" applyAlignment="1">
      <alignment/>
    </xf>
    <xf numFmtId="167" fontId="2" fillId="0" borderId="12" xfId="0" applyNumberFormat="1" applyFont="1" applyBorder="1" applyAlignment="1">
      <alignment/>
    </xf>
    <xf numFmtId="173" fontId="2" fillId="35" borderId="0" xfId="0" applyNumberFormat="1" applyFont="1" applyFill="1" applyBorder="1" applyAlignment="1">
      <alignment/>
    </xf>
    <xf numFmtId="167" fontId="17" fillId="35" borderId="10" xfId="0" applyNumberFormat="1" applyFont="1" applyFill="1" applyBorder="1" applyAlignment="1">
      <alignment/>
    </xf>
    <xf numFmtId="9" fontId="13" fillId="0" borderId="0" xfId="0" applyNumberFormat="1" applyFont="1" applyAlignment="1">
      <alignment horizontal="center"/>
    </xf>
    <xf numFmtId="173" fontId="3" fillId="35" borderId="10" xfId="0" applyNumberFormat="1" applyFont="1" applyFill="1" applyBorder="1" applyAlignment="1">
      <alignment/>
    </xf>
    <xf numFmtId="173" fontId="3" fillId="35" borderId="0" xfId="0" applyNumberFormat="1" applyFont="1" applyFill="1" applyBorder="1" applyAlignment="1">
      <alignment/>
    </xf>
    <xf numFmtId="173" fontId="2" fillId="0" borderId="26" xfId="0" applyNumberFormat="1" applyFont="1" applyBorder="1" applyAlignment="1">
      <alignment/>
    </xf>
    <xf numFmtId="173" fontId="3" fillId="0" borderId="26" xfId="0" applyNumberFormat="1" applyFont="1" applyBorder="1" applyAlignment="1">
      <alignment/>
    </xf>
    <xf numFmtId="41" fontId="2" fillId="34" borderId="0" xfId="0" applyFont="1" applyFill="1" applyBorder="1" applyAlignment="1">
      <alignment/>
    </xf>
    <xf numFmtId="41" fontId="2" fillId="34" borderId="0" xfId="0" applyFont="1" applyFill="1" applyAlignment="1">
      <alignment/>
    </xf>
    <xf numFmtId="41" fontId="2" fillId="34" borderId="0" xfId="0" applyFont="1" applyFill="1" applyBorder="1" applyAlignment="1" quotePrefix="1">
      <alignment horizontal="center"/>
    </xf>
    <xf numFmtId="174" fontId="3" fillId="34" borderId="0" xfId="0" applyNumberFormat="1" applyFont="1" applyFill="1" applyBorder="1" applyAlignment="1" quotePrefix="1">
      <alignment horizontal="center"/>
    </xf>
    <xf numFmtId="169" fontId="2" fillId="34" borderId="0" xfId="0" applyNumberFormat="1" applyFont="1" applyFill="1" applyBorder="1" applyAlignment="1" quotePrefix="1">
      <alignment horizontal="center"/>
    </xf>
    <xf numFmtId="41" fontId="3" fillId="34" borderId="0" xfId="0" applyFont="1" applyFill="1" applyBorder="1" applyAlignment="1">
      <alignment/>
    </xf>
    <xf numFmtId="41" fontId="8" fillId="34" borderId="0" xfId="0" applyFont="1" applyFill="1" applyBorder="1" applyAlignment="1">
      <alignment/>
    </xf>
    <xf numFmtId="41" fontId="2" fillId="34" borderId="0" xfId="0" applyNumberFormat="1" applyFont="1" applyFill="1" applyBorder="1" applyAlignment="1">
      <alignment/>
    </xf>
    <xf numFmtId="41" fontId="2" fillId="34" borderId="0" xfId="0" applyNumberFormat="1" applyFont="1" applyFill="1" applyAlignment="1">
      <alignment/>
    </xf>
    <xf numFmtId="173" fontId="2" fillId="34" borderId="0" xfId="0" applyNumberFormat="1" applyFont="1" applyFill="1" applyBorder="1" applyAlignment="1">
      <alignment/>
    </xf>
    <xf numFmtId="41" fontId="24" fillId="34" borderId="0" xfId="0" applyFont="1" applyFill="1" applyAlignment="1">
      <alignment/>
    </xf>
    <xf numFmtId="41" fontId="0" fillId="34" borderId="0" xfId="0" applyFill="1" applyAlignment="1">
      <alignment/>
    </xf>
    <xf numFmtId="9" fontId="13" fillId="34" borderId="16" xfId="0" applyNumberFormat="1" applyFont="1" applyFill="1" applyBorder="1" applyAlignment="1">
      <alignment horizontal="center"/>
    </xf>
    <xf numFmtId="41" fontId="13" fillId="34" borderId="0" xfId="0" applyFont="1" applyFill="1" applyAlignment="1">
      <alignment horizontal="center"/>
    </xf>
    <xf numFmtId="41" fontId="13" fillId="34" borderId="0" xfId="0" applyFont="1" applyFill="1" applyAlignment="1">
      <alignment horizontal="center"/>
    </xf>
    <xf numFmtId="41" fontId="13" fillId="34" borderId="0" xfId="0" applyFont="1" applyFill="1" applyAlignment="1">
      <alignment/>
    </xf>
    <xf numFmtId="41" fontId="6" fillId="34" borderId="0" xfId="0" applyFont="1" applyFill="1" applyAlignment="1">
      <alignment/>
    </xf>
    <xf numFmtId="173" fontId="3" fillId="34" borderId="0" xfId="0" applyNumberFormat="1" applyFont="1" applyFill="1" applyBorder="1" applyAlignment="1">
      <alignment/>
    </xf>
    <xf numFmtId="41" fontId="17" fillId="34" borderId="0" xfId="0" applyFont="1" applyFill="1" applyAlignment="1">
      <alignment/>
    </xf>
    <xf numFmtId="173" fontId="2" fillId="34" borderId="10" xfId="0" applyNumberFormat="1" applyFont="1" applyFill="1" applyBorder="1" applyAlignment="1">
      <alignment/>
    </xf>
    <xf numFmtId="173" fontId="3" fillId="34" borderId="10" xfId="0" applyNumberFormat="1" applyFont="1" applyFill="1" applyBorder="1" applyAlignment="1">
      <alignment/>
    </xf>
    <xf numFmtId="167" fontId="17" fillId="34" borderId="10" xfId="0" applyNumberFormat="1" applyFont="1" applyFill="1" applyBorder="1" applyAlignment="1">
      <alignment/>
    </xf>
    <xf numFmtId="41" fontId="3" fillId="34" borderId="0" xfId="0" applyFont="1" applyFill="1" applyAlignment="1">
      <alignment/>
    </xf>
    <xf numFmtId="167" fontId="17" fillId="34" borderId="0" xfId="0" applyNumberFormat="1" applyFont="1" applyFill="1" applyAlignment="1">
      <alignment/>
    </xf>
    <xf numFmtId="167" fontId="17" fillId="34" borderId="10" xfId="0" applyNumberFormat="1" applyFont="1" applyFill="1" applyBorder="1" applyAlignment="1">
      <alignment/>
    </xf>
    <xf numFmtId="164" fontId="3" fillId="34" borderId="0" xfId="0" applyNumberFormat="1" applyFont="1" applyFill="1" applyAlignment="1">
      <alignment/>
    </xf>
    <xf numFmtId="41" fontId="0" fillId="34" borderId="0" xfId="0" applyFont="1" applyFill="1" applyAlignment="1">
      <alignment/>
    </xf>
    <xf numFmtId="41" fontId="3" fillId="34" borderId="0" xfId="0" applyNumberFormat="1" applyFont="1" applyFill="1" applyAlignment="1">
      <alignment/>
    </xf>
    <xf numFmtId="41" fontId="2" fillId="34" borderId="0" xfId="0" applyFont="1" applyFill="1" applyAlignment="1">
      <alignment horizontal="right"/>
    </xf>
    <xf numFmtId="169" fontId="2" fillId="34" borderId="0" xfId="0" applyNumberFormat="1" applyFont="1" applyFill="1" applyBorder="1" applyAlignment="1">
      <alignment/>
    </xf>
    <xf numFmtId="169" fontId="2" fillId="34" borderId="14" xfId="0" applyNumberFormat="1" applyFont="1" applyFill="1" applyBorder="1" applyAlignment="1">
      <alignment/>
    </xf>
    <xf numFmtId="169" fontId="2" fillId="34" borderId="12" xfId="0" applyNumberFormat="1" applyFont="1" applyFill="1" applyBorder="1" applyAlignment="1">
      <alignment/>
    </xf>
    <xf numFmtId="169" fontId="2" fillId="34" borderId="15" xfId="0" applyNumberFormat="1" applyFont="1" applyFill="1" applyBorder="1" applyAlignment="1">
      <alignment/>
    </xf>
    <xf numFmtId="169" fontId="2" fillId="34" borderId="10" xfId="0" applyNumberFormat="1" applyFont="1" applyFill="1" applyBorder="1" applyAlignment="1">
      <alignment/>
    </xf>
    <xf numFmtId="41" fontId="11" fillId="34" borderId="0" xfId="0" applyNumberFormat="1" applyFont="1" applyFill="1" applyBorder="1" applyAlignment="1">
      <alignment/>
    </xf>
    <xf numFmtId="41" fontId="11" fillId="34" borderId="0" xfId="0" applyNumberFormat="1" applyFont="1" applyFill="1" applyAlignment="1">
      <alignment/>
    </xf>
    <xf numFmtId="164" fontId="4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41" fontId="11" fillId="0" borderId="1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164" fontId="2" fillId="34" borderId="0" xfId="0" applyNumberFormat="1" applyFont="1" applyFill="1" applyAlignment="1">
      <alignment/>
    </xf>
    <xf numFmtId="173" fontId="2" fillId="34" borderId="0" xfId="42" applyNumberFormat="1" applyFont="1" applyFill="1" applyBorder="1" applyAlignment="1">
      <alignment/>
    </xf>
    <xf numFmtId="41" fontId="2" fillId="34" borderId="13" xfId="0" applyFont="1" applyFill="1" applyBorder="1" applyAlignment="1">
      <alignment/>
    </xf>
    <xf numFmtId="164" fontId="3" fillId="34" borderId="0" xfId="0" applyNumberFormat="1" applyFont="1" applyFill="1" applyBorder="1" applyAlignment="1">
      <alignment/>
    </xf>
    <xf numFmtId="164" fontId="2" fillId="34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2" fillId="34" borderId="0" xfId="0" applyNumberFormat="1" applyFont="1" applyFill="1" applyAlignment="1">
      <alignment horizontal="left"/>
    </xf>
    <xf numFmtId="41" fontId="5" fillId="34" borderId="0" xfId="0" applyFont="1" applyFill="1" applyAlignment="1">
      <alignment/>
    </xf>
    <xf numFmtId="169" fontId="3" fillId="34" borderId="10" xfId="0" applyNumberFormat="1" applyFont="1" applyFill="1" applyBorder="1" applyAlignment="1">
      <alignment/>
    </xf>
    <xf numFmtId="169" fontId="3" fillId="34" borderId="23" xfId="0" applyNumberFormat="1" applyFont="1" applyFill="1" applyBorder="1" applyAlignment="1">
      <alignment/>
    </xf>
    <xf numFmtId="169" fontId="2" fillId="34" borderId="18" xfId="0" applyNumberFormat="1" applyFont="1" applyFill="1" applyBorder="1" applyAlignment="1">
      <alignment/>
    </xf>
    <xf numFmtId="41" fontId="2" fillId="34" borderId="15" xfId="0" applyFont="1" applyFill="1" applyBorder="1" applyAlignment="1">
      <alignment/>
    </xf>
    <xf numFmtId="41" fontId="2" fillId="34" borderId="10" xfId="0" applyFont="1" applyFill="1" applyBorder="1" applyAlignment="1">
      <alignment/>
    </xf>
    <xf numFmtId="41" fontId="13" fillId="34" borderId="0" xfId="0" applyFont="1" applyFill="1" applyAlignment="1">
      <alignment/>
    </xf>
    <xf numFmtId="169" fontId="2" fillId="34" borderId="13" xfId="0" applyNumberFormat="1" applyFont="1" applyFill="1" applyBorder="1" applyAlignment="1">
      <alignment/>
    </xf>
    <xf numFmtId="169" fontId="3" fillId="34" borderId="24" xfId="0" applyNumberFormat="1" applyFont="1" applyFill="1" applyBorder="1" applyAlignment="1">
      <alignment/>
    </xf>
    <xf numFmtId="173" fontId="3" fillId="0" borderId="0" xfId="0" applyNumberFormat="1" applyFont="1" applyBorder="1" applyAlignment="1">
      <alignment horizontal="center"/>
    </xf>
    <xf numFmtId="173" fontId="5" fillId="0" borderId="26" xfId="0" applyNumberFormat="1" applyFont="1" applyBorder="1" applyAlignment="1">
      <alignment horizontal="center" wrapText="1"/>
    </xf>
    <xf numFmtId="173" fontId="5" fillId="0" borderId="0" xfId="0" applyNumberFormat="1" applyFont="1" applyBorder="1" applyAlignment="1">
      <alignment horizontal="center" wrapText="1"/>
    </xf>
    <xf numFmtId="173" fontId="5" fillId="0" borderId="26" xfId="0" applyNumberFormat="1" applyFont="1" applyBorder="1" applyAlignment="1">
      <alignment horizontal="center" vertical="center" wrapText="1"/>
    </xf>
    <xf numFmtId="41" fontId="0" fillId="0" borderId="0" xfId="0" applyAlignment="1">
      <alignment horizontal="center" vertical="center" wrapText="1"/>
    </xf>
    <xf numFmtId="41" fontId="0" fillId="0" borderId="0" xfId="0" applyBorder="1" applyAlignment="1">
      <alignment horizontal="center"/>
    </xf>
    <xf numFmtId="9" fontId="13" fillId="34" borderId="27" xfId="0" applyNumberFormat="1" applyFont="1" applyFill="1" applyBorder="1" applyAlignment="1">
      <alignment horizontal="center"/>
    </xf>
    <xf numFmtId="0" fontId="13" fillId="34" borderId="25" xfId="0" applyNumberFormat="1" applyFont="1" applyFill="1" applyBorder="1" applyAlignment="1">
      <alignment horizontal="center"/>
    </xf>
    <xf numFmtId="0" fontId="13" fillId="34" borderId="28" xfId="0" applyNumberFormat="1" applyFont="1" applyFill="1" applyBorder="1" applyAlignment="1">
      <alignment horizontal="center"/>
    </xf>
    <xf numFmtId="9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104775</xdr:rowOff>
    </xdr:from>
    <xdr:ext cx="2724150" cy="390525"/>
    <xdr:sp>
      <xdr:nvSpPr>
        <xdr:cNvPr id="1" name="WordArt 1"/>
        <xdr:cNvSpPr>
          <a:spLocks/>
        </xdr:cNvSpPr>
      </xdr:nvSpPr>
      <xdr:spPr>
        <a:xfrm>
          <a:off x="419100" y="104775"/>
          <a:ext cx="27241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GROUP  BALANCE SHEET</a:t>
          </a:r>
        </a:p>
      </xdr:txBody>
    </xdr:sp>
    <xdr:clientData/>
  </xdr:oneCellAnchor>
  <xdr:oneCellAnchor>
    <xdr:from>
      <xdr:col>1</xdr:col>
      <xdr:colOff>28575</xdr:colOff>
      <xdr:row>0</xdr:row>
      <xdr:rowOff>104775</xdr:rowOff>
    </xdr:from>
    <xdr:ext cx="2724150" cy="390525"/>
    <xdr:sp>
      <xdr:nvSpPr>
        <xdr:cNvPr id="2" name="WordArt 1"/>
        <xdr:cNvSpPr>
          <a:spLocks/>
        </xdr:cNvSpPr>
      </xdr:nvSpPr>
      <xdr:spPr>
        <a:xfrm>
          <a:off x="419100" y="104775"/>
          <a:ext cx="27241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GROUP  BALANCE SHEET</a:t>
          </a:r>
        </a:p>
      </xdr:txBody>
    </xdr:sp>
    <xdr:clientData/>
  </xdr:oneCellAnchor>
  <xdr:twoCellAnchor editAs="oneCell">
    <xdr:from>
      <xdr:col>4</xdr:col>
      <xdr:colOff>2038350</xdr:colOff>
      <xdr:row>0</xdr:row>
      <xdr:rowOff>66675</xdr:rowOff>
    </xdr:from>
    <xdr:to>
      <xdr:col>6</xdr:col>
      <xdr:colOff>619125</xdr:colOff>
      <xdr:row>4</xdr:row>
      <xdr:rowOff>95250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66675"/>
          <a:ext cx="1838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95250</xdr:rowOff>
    </xdr:from>
    <xdr:ext cx="5219700" cy="361950"/>
    <xdr:sp>
      <xdr:nvSpPr>
        <xdr:cNvPr id="1" name="WordArt 1"/>
        <xdr:cNvSpPr>
          <a:spLocks/>
        </xdr:cNvSpPr>
      </xdr:nvSpPr>
      <xdr:spPr>
        <a:xfrm>
          <a:off x="57150" y="95250"/>
          <a:ext cx="52197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oneCellAnchor>
  <xdr:twoCellAnchor editAs="oneCell">
    <xdr:from>
      <xdr:col>3</xdr:col>
      <xdr:colOff>4943475</xdr:colOff>
      <xdr:row>0</xdr:row>
      <xdr:rowOff>0</xdr:rowOff>
    </xdr:from>
    <xdr:to>
      <xdr:col>3</xdr:col>
      <xdr:colOff>6400800</xdr:colOff>
      <xdr:row>3</xdr:row>
      <xdr:rowOff>57150</xdr:rowOff>
    </xdr:to>
    <xdr:pic>
      <xdr:nvPicPr>
        <xdr:cNvPr id="2" name="Picture 2" descr="newlogo"/>
        <xdr:cNvPicPr preferRelativeResize="1">
          <a:picLocks noChangeAspect="1"/>
        </xdr:cNvPicPr>
      </xdr:nvPicPr>
      <xdr:blipFill>
        <a:blip r:embed="rId1"/>
        <a:srcRect l="7011" t="12033" r="11796" b="54403"/>
        <a:stretch>
          <a:fillRect/>
        </a:stretch>
      </xdr:blipFill>
      <xdr:spPr>
        <a:xfrm>
          <a:off x="5686425" y="0"/>
          <a:ext cx="1457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95250</xdr:rowOff>
    </xdr:from>
    <xdr:ext cx="3371850" cy="285750"/>
    <xdr:sp>
      <xdr:nvSpPr>
        <xdr:cNvPr id="1" name="WordArt 1"/>
        <xdr:cNvSpPr>
          <a:spLocks/>
        </xdr:cNvSpPr>
      </xdr:nvSpPr>
      <xdr:spPr>
        <a:xfrm>
          <a:off x="657225" y="342900"/>
          <a:ext cx="33718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GROUP  CASH FLOW STATEMENT</a:t>
          </a:r>
        </a:p>
      </xdr:txBody>
    </xdr:sp>
    <xdr:clientData/>
  </xdr:oneCellAnchor>
  <xdr:oneCellAnchor>
    <xdr:from>
      <xdr:col>1</xdr:col>
      <xdr:colOff>47625</xdr:colOff>
      <xdr:row>1</xdr:row>
      <xdr:rowOff>95250</xdr:rowOff>
    </xdr:from>
    <xdr:ext cx="3371850" cy="285750"/>
    <xdr:sp>
      <xdr:nvSpPr>
        <xdr:cNvPr id="2" name="WordArt 1"/>
        <xdr:cNvSpPr>
          <a:spLocks/>
        </xdr:cNvSpPr>
      </xdr:nvSpPr>
      <xdr:spPr>
        <a:xfrm>
          <a:off x="657225" y="342900"/>
          <a:ext cx="33718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GROUP  CASH FLOW STATEMENT</a:t>
          </a:r>
        </a:p>
      </xdr:txBody>
    </xdr:sp>
    <xdr:clientData/>
  </xdr:oneCellAnchor>
  <xdr:twoCellAnchor editAs="oneCell">
    <xdr:from>
      <xdr:col>4</xdr:col>
      <xdr:colOff>3019425</xdr:colOff>
      <xdr:row>1</xdr:row>
      <xdr:rowOff>66675</xdr:rowOff>
    </xdr:from>
    <xdr:to>
      <xdr:col>7</xdr:col>
      <xdr:colOff>447675</xdr:colOff>
      <xdr:row>4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14325"/>
          <a:ext cx="1981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95250</xdr:rowOff>
    </xdr:from>
    <xdr:ext cx="2914650" cy="285750"/>
    <xdr:sp>
      <xdr:nvSpPr>
        <xdr:cNvPr id="1" name="WordArt 1"/>
        <xdr:cNvSpPr>
          <a:spLocks/>
        </xdr:cNvSpPr>
      </xdr:nvSpPr>
      <xdr:spPr>
        <a:xfrm>
          <a:off x="19050" y="95250"/>
          <a:ext cx="29146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  <xdr:oneCellAnchor>
    <xdr:from>
      <xdr:col>0</xdr:col>
      <xdr:colOff>19050</xdr:colOff>
      <xdr:row>0</xdr:row>
      <xdr:rowOff>95250</xdr:rowOff>
    </xdr:from>
    <xdr:ext cx="2914650" cy="285750"/>
    <xdr:sp>
      <xdr:nvSpPr>
        <xdr:cNvPr id="2" name="WordArt 1"/>
        <xdr:cNvSpPr>
          <a:spLocks/>
        </xdr:cNvSpPr>
      </xdr:nvSpPr>
      <xdr:spPr>
        <a:xfrm>
          <a:off x="19050" y="95250"/>
          <a:ext cx="29146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  <xdr:twoCellAnchor editAs="oneCell">
    <xdr:from>
      <xdr:col>3</xdr:col>
      <xdr:colOff>2238375</xdr:colOff>
      <xdr:row>0</xdr:row>
      <xdr:rowOff>180975</xdr:rowOff>
    </xdr:from>
    <xdr:to>
      <xdr:col>5</xdr:col>
      <xdr:colOff>228600</xdr:colOff>
      <xdr:row>4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0975"/>
          <a:ext cx="2752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0</xdr:row>
      <xdr:rowOff>123825</xdr:rowOff>
    </xdr:from>
    <xdr:ext cx="5372100" cy="285750"/>
    <xdr:sp>
      <xdr:nvSpPr>
        <xdr:cNvPr id="1" name="WordArt 7"/>
        <xdr:cNvSpPr>
          <a:spLocks/>
        </xdr:cNvSpPr>
      </xdr:nvSpPr>
      <xdr:spPr>
        <a:xfrm>
          <a:off x="123825" y="123825"/>
          <a:ext cx="53721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  <xdr:oneCellAnchor>
    <xdr:from>
      <xdr:col>0</xdr:col>
      <xdr:colOff>123825</xdr:colOff>
      <xdr:row>0</xdr:row>
      <xdr:rowOff>123825</xdr:rowOff>
    </xdr:from>
    <xdr:ext cx="5372100" cy="285750"/>
    <xdr:sp>
      <xdr:nvSpPr>
        <xdr:cNvPr id="2" name="WordArt 7"/>
        <xdr:cNvSpPr>
          <a:spLocks/>
        </xdr:cNvSpPr>
      </xdr:nvSpPr>
      <xdr:spPr>
        <a:xfrm>
          <a:off x="123825" y="123825"/>
          <a:ext cx="53721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  <xdr:twoCellAnchor editAs="oneCell">
    <xdr:from>
      <xdr:col>7</xdr:col>
      <xdr:colOff>19050</xdr:colOff>
      <xdr:row>0</xdr:row>
      <xdr:rowOff>114300</xdr:rowOff>
    </xdr:from>
    <xdr:to>
      <xdr:col>10</xdr:col>
      <xdr:colOff>57150</xdr:colOff>
      <xdr:row>3</xdr:row>
      <xdr:rowOff>161925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14300"/>
          <a:ext cx="2895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219075</xdr:colOff>
      <xdr:row>1</xdr:row>
      <xdr:rowOff>66675</xdr:rowOff>
    </xdr:from>
    <xdr:ext cx="4057650" cy="285750"/>
    <xdr:sp>
      <xdr:nvSpPr>
        <xdr:cNvPr id="1" name="WordArt 24"/>
        <xdr:cNvSpPr>
          <a:spLocks/>
        </xdr:cNvSpPr>
      </xdr:nvSpPr>
      <xdr:spPr>
        <a:xfrm>
          <a:off x="219075" y="228600"/>
          <a:ext cx="40576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  <xdr:twoCellAnchor editAs="oneCell">
    <xdr:from>
      <xdr:col>6</xdr:col>
      <xdr:colOff>28575</xdr:colOff>
      <xdr:row>1</xdr:row>
      <xdr:rowOff>38100</xdr:rowOff>
    </xdr:from>
    <xdr:to>
      <xdr:col>9</xdr:col>
      <xdr:colOff>257175</xdr:colOff>
      <xdr:row>4</xdr:row>
      <xdr:rowOff>19050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00025"/>
          <a:ext cx="2809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219075</xdr:colOff>
      <xdr:row>2</xdr:row>
      <xdr:rowOff>66675</xdr:rowOff>
    </xdr:from>
    <xdr:ext cx="4057650" cy="285750"/>
    <xdr:sp>
      <xdr:nvSpPr>
        <xdr:cNvPr id="3" name="WordArt 24"/>
        <xdr:cNvSpPr>
          <a:spLocks/>
        </xdr:cNvSpPr>
      </xdr:nvSpPr>
      <xdr:spPr>
        <a:xfrm>
          <a:off x="219075" y="419100"/>
          <a:ext cx="40576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95250</xdr:rowOff>
    </xdr:from>
    <xdr:ext cx="5372100" cy="285750"/>
    <xdr:sp>
      <xdr:nvSpPr>
        <xdr:cNvPr id="1" name="WordArt 1"/>
        <xdr:cNvSpPr>
          <a:spLocks/>
        </xdr:cNvSpPr>
      </xdr:nvSpPr>
      <xdr:spPr>
        <a:xfrm>
          <a:off x="19050" y="95250"/>
          <a:ext cx="53721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  <xdr:twoCellAnchor editAs="oneCell">
    <xdr:from>
      <xdr:col>3</xdr:col>
      <xdr:colOff>4638675</xdr:colOff>
      <xdr:row>0</xdr:row>
      <xdr:rowOff>38100</xdr:rowOff>
    </xdr:from>
    <xdr:to>
      <xdr:col>5</xdr:col>
      <xdr:colOff>561975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3810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0</xdr:row>
      <xdr:rowOff>95250</xdr:rowOff>
    </xdr:from>
    <xdr:ext cx="5372100" cy="285750"/>
    <xdr:sp>
      <xdr:nvSpPr>
        <xdr:cNvPr id="3" name="WordArt 1"/>
        <xdr:cNvSpPr>
          <a:spLocks/>
        </xdr:cNvSpPr>
      </xdr:nvSpPr>
      <xdr:spPr>
        <a:xfrm>
          <a:off x="19050" y="95250"/>
          <a:ext cx="53721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  <xdr:twoCellAnchor editAs="oneCell">
    <xdr:from>
      <xdr:col>3</xdr:col>
      <xdr:colOff>4638675</xdr:colOff>
      <xdr:row>0</xdr:row>
      <xdr:rowOff>38100</xdr:rowOff>
    </xdr:from>
    <xdr:to>
      <xdr:col>5</xdr:col>
      <xdr:colOff>561975</xdr:colOff>
      <xdr:row>3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3810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0</xdr:row>
      <xdr:rowOff>66675</xdr:rowOff>
    </xdr:from>
    <xdr:ext cx="5362575" cy="285750"/>
    <xdr:sp>
      <xdr:nvSpPr>
        <xdr:cNvPr id="1" name="WordArt 1"/>
        <xdr:cNvSpPr>
          <a:spLocks/>
        </xdr:cNvSpPr>
      </xdr:nvSpPr>
      <xdr:spPr>
        <a:xfrm>
          <a:off x="104775" y="66675"/>
          <a:ext cx="536257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  <xdr:oneCellAnchor>
    <xdr:from>
      <xdr:col>0</xdr:col>
      <xdr:colOff>104775</xdr:colOff>
      <xdr:row>0</xdr:row>
      <xdr:rowOff>66675</xdr:rowOff>
    </xdr:from>
    <xdr:ext cx="5362575" cy="285750"/>
    <xdr:sp>
      <xdr:nvSpPr>
        <xdr:cNvPr id="2" name="WordArt 1"/>
        <xdr:cNvSpPr>
          <a:spLocks/>
        </xdr:cNvSpPr>
      </xdr:nvSpPr>
      <xdr:spPr>
        <a:xfrm>
          <a:off x="104775" y="66675"/>
          <a:ext cx="536257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  <xdr:twoCellAnchor editAs="oneCell">
    <xdr:from>
      <xdr:col>9</xdr:col>
      <xdr:colOff>104775</xdr:colOff>
      <xdr:row>1</xdr:row>
      <xdr:rowOff>114300</xdr:rowOff>
    </xdr:from>
    <xdr:to>
      <xdr:col>12</xdr:col>
      <xdr:colOff>247650</xdr:colOff>
      <xdr:row>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304800"/>
          <a:ext cx="2581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95250</xdr:rowOff>
    </xdr:from>
    <xdr:ext cx="5372100" cy="285750"/>
    <xdr:sp>
      <xdr:nvSpPr>
        <xdr:cNvPr id="1" name="WordArt 1"/>
        <xdr:cNvSpPr>
          <a:spLocks/>
        </xdr:cNvSpPr>
      </xdr:nvSpPr>
      <xdr:spPr>
        <a:xfrm>
          <a:off x="19050" y="95250"/>
          <a:ext cx="53721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  <xdr:oneCellAnchor>
    <xdr:from>
      <xdr:col>0</xdr:col>
      <xdr:colOff>19050</xdr:colOff>
      <xdr:row>0</xdr:row>
      <xdr:rowOff>95250</xdr:rowOff>
    </xdr:from>
    <xdr:ext cx="5372100" cy="285750"/>
    <xdr:sp>
      <xdr:nvSpPr>
        <xdr:cNvPr id="2" name="WordArt 1"/>
        <xdr:cNvSpPr>
          <a:spLocks/>
        </xdr:cNvSpPr>
      </xdr:nvSpPr>
      <xdr:spPr>
        <a:xfrm>
          <a:off x="19050" y="95250"/>
          <a:ext cx="53721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  <xdr:twoCellAnchor editAs="oneCell">
    <xdr:from>
      <xdr:col>4</xdr:col>
      <xdr:colOff>504825</xdr:colOff>
      <xdr:row>1</xdr:row>
      <xdr:rowOff>28575</xdr:rowOff>
    </xdr:from>
    <xdr:to>
      <xdr:col>6</xdr:col>
      <xdr:colOff>561975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95275"/>
          <a:ext cx="2143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95250</xdr:rowOff>
    </xdr:from>
    <xdr:ext cx="5381625" cy="295275"/>
    <xdr:sp>
      <xdr:nvSpPr>
        <xdr:cNvPr id="1" name="WordArt 1"/>
        <xdr:cNvSpPr>
          <a:spLocks/>
        </xdr:cNvSpPr>
      </xdr:nvSpPr>
      <xdr:spPr>
        <a:xfrm>
          <a:off x="19050" y="95250"/>
          <a:ext cx="53816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  <xdr:twoCellAnchor editAs="oneCell">
    <xdr:from>
      <xdr:col>5</xdr:col>
      <xdr:colOff>571500</xdr:colOff>
      <xdr:row>0</xdr:row>
      <xdr:rowOff>28575</xdr:rowOff>
    </xdr:from>
    <xdr:to>
      <xdr:col>11</xdr:col>
      <xdr:colOff>619125</xdr:colOff>
      <xdr:row>3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28575"/>
          <a:ext cx="2581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0</xdr:row>
      <xdr:rowOff>95250</xdr:rowOff>
    </xdr:from>
    <xdr:ext cx="5381625" cy="295275"/>
    <xdr:sp>
      <xdr:nvSpPr>
        <xdr:cNvPr id="3" name="WordArt 1"/>
        <xdr:cNvSpPr>
          <a:spLocks/>
        </xdr:cNvSpPr>
      </xdr:nvSpPr>
      <xdr:spPr>
        <a:xfrm>
          <a:off x="19050" y="95250"/>
          <a:ext cx="53816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  <xdr:twoCellAnchor editAs="oneCell">
    <xdr:from>
      <xdr:col>5</xdr:col>
      <xdr:colOff>571500</xdr:colOff>
      <xdr:row>0</xdr:row>
      <xdr:rowOff>28575</xdr:rowOff>
    </xdr:from>
    <xdr:to>
      <xdr:col>11</xdr:col>
      <xdr:colOff>619125</xdr:colOff>
      <xdr:row>3</xdr:row>
      <xdr:rowOff>180975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28575"/>
          <a:ext cx="2581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95250</xdr:rowOff>
    </xdr:from>
    <xdr:ext cx="5343525" cy="285750"/>
    <xdr:sp>
      <xdr:nvSpPr>
        <xdr:cNvPr id="1" name="WordArt 1"/>
        <xdr:cNvSpPr>
          <a:spLocks/>
        </xdr:cNvSpPr>
      </xdr:nvSpPr>
      <xdr:spPr>
        <a:xfrm>
          <a:off x="19050" y="95250"/>
          <a:ext cx="53435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  <xdr:twoCellAnchor editAs="oneCell">
    <xdr:from>
      <xdr:col>4</xdr:col>
      <xdr:colOff>1209675</xdr:colOff>
      <xdr:row>0</xdr:row>
      <xdr:rowOff>47625</xdr:rowOff>
    </xdr:from>
    <xdr:to>
      <xdr:col>6</xdr:col>
      <xdr:colOff>542925</xdr:colOff>
      <xdr:row>4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47625"/>
          <a:ext cx="2609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0</xdr:row>
      <xdr:rowOff>95250</xdr:rowOff>
    </xdr:from>
    <xdr:ext cx="5343525" cy="285750"/>
    <xdr:sp>
      <xdr:nvSpPr>
        <xdr:cNvPr id="3" name="WordArt 1"/>
        <xdr:cNvSpPr>
          <a:spLocks/>
        </xdr:cNvSpPr>
      </xdr:nvSpPr>
      <xdr:spPr>
        <a:xfrm>
          <a:off x="19050" y="95250"/>
          <a:ext cx="53435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  <xdr:twoCellAnchor editAs="oneCell">
    <xdr:from>
      <xdr:col>4</xdr:col>
      <xdr:colOff>1209675</xdr:colOff>
      <xdr:row>0</xdr:row>
      <xdr:rowOff>47625</xdr:rowOff>
    </xdr:from>
    <xdr:to>
      <xdr:col>6</xdr:col>
      <xdr:colOff>542925</xdr:colOff>
      <xdr:row>4</xdr:row>
      <xdr:rowOff>9525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47625"/>
          <a:ext cx="2609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104775</xdr:rowOff>
    </xdr:from>
    <xdr:ext cx="3724275" cy="352425"/>
    <xdr:sp>
      <xdr:nvSpPr>
        <xdr:cNvPr id="1" name="WordArt 2"/>
        <xdr:cNvSpPr>
          <a:spLocks/>
        </xdr:cNvSpPr>
      </xdr:nvSpPr>
      <xdr:spPr>
        <a:xfrm>
          <a:off x="609600" y="104775"/>
          <a:ext cx="37242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GROUP  INCOME STATEMENT</a:t>
          </a:r>
        </a:p>
      </xdr:txBody>
    </xdr:sp>
    <xdr:clientData/>
  </xdr:oneCellAnchor>
  <xdr:twoCellAnchor editAs="oneCell">
    <xdr:from>
      <xdr:col>4</xdr:col>
      <xdr:colOff>2981325</xdr:colOff>
      <xdr:row>0</xdr:row>
      <xdr:rowOff>47625</xdr:rowOff>
    </xdr:from>
    <xdr:to>
      <xdr:col>7</xdr:col>
      <xdr:colOff>9525</xdr:colOff>
      <xdr:row>4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47625"/>
          <a:ext cx="2571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104775</xdr:rowOff>
    </xdr:from>
    <xdr:ext cx="3724275" cy="352425"/>
    <xdr:sp>
      <xdr:nvSpPr>
        <xdr:cNvPr id="3" name="WordArt 2"/>
        <xdr:cNvSpPr>
          <a:spLocks/>
        </xdr:cNvSpPr>
      </xdr:nvSpPr>
      <xdr:spPr>
        <a:xfrm>
          <a:off x="609600" y="104775"/>
          <a:ext cx="37242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GROUP  INCOME STATEMENT</a:t>
          </a:r>
        </a:p>
      </xdr:txBody>
    </xdr:sp>
    <xdr:clientData/>
  </xdr:oneCellAnchor>
  <xdr:twoCellAnchor editAs="oneCell">
    <xdr:from>
      <xdr:col>4</xdr:col>
      <xdr:colOff>2981325</xdr:colOff>
      <xdr:row>0</xdr:row>
      <xdr:rowOff>47625</xdr:rowOff>
    </xdr:from>
    <xdr:to>
      <xdr:col>7</xdr:col>
      <xdr:colOff>9525</xdr:colOff>
      <xdr:row>4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47625"/>
          <a:ext cx="2571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95250</xdr:rowOff>
    </xdr:from>
    <xdr:ext cx="5381625" cy="285750"/>
    <xdr:sp>
      <xdr:nvSpPr>
        <xdr:cNvPr id="1" name="WordArt 1"/>
        <xdr:cNvSpPr>
          <a:spLocks/>
        </xdr:cNvSpPr>
      </xdr:nvSpPr>
      <xdr:spPr>
        <a:xfrm>
          <a:off x="9525" y="95250"/>
          <a:ext cx="53816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  <xdr:oneCellAnchor>
    <xdr:from>
      <xdr:col>0</xdr:col>
      <xdr:colOff>9525</xdr:colOff>
      <xdr:row>0</xdr:row>
      <xdr:rowOff>95250</xdr:rowOff>
    </xdr:from>
    <xdr:ext cx="5381625" cy="285750"/>
    <xdr:sp>
      <xdr:nvSpPr>
        <xdr:cNvPr id="2" name="WordArt 1"/>
        <xdr:cNvSpPr>
          <a:spLocks/>
        </xdr:cNvSpPr>
      </xdr:nvSpPr>
      <xdr:spPr>
        <a:xfrm>
          <a:off x="9525" y="95250"/>
          <a:ext cx="53816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  <xdr:twoCellAnchor editAs="oneCell">
    <xdr:from>
      <xdr:col>2</xdr:col>
      <xdr:colOff>47625</xdr:colOff>
      <xdr:row>0</xdr:row>
      <xdr:rowOff>28575</xdr:rowOff>
    </xdr:from>
    <xdr:to>
      <xdr:col>4</xdr:col>
      <xdr:colOff>123825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28575"/>
          <a:ext cx="2181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0</xdr:row>
      <xdr:rowOff>66675</xdr:rowOff>
    </xdr:from>
    <xdr:ext cx="5362575" cy="285750"/>
    <xdr:sp>
      <xdr:nvSpPr>
        <xdr:cNvPr id="1" name="WordArt 1"/>
        <xdr:cNvSpPr>
          <a:spLocks/>
        </xdr:cNvSpPr>
      </xdr:nvSpPr>
      <xdr:spPr>
        <a:xfrm>
          <a:off x="104775" y="66675"/>
          <a:ext cx="536257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  <xdr:oneCellAnchor>
    <xdr:from>
      <xdr:col>0</xdr:col>
      <xdr:colOff>104775</xdr:colOff>
      <xdr:row>0</xdr:row>
      <xdr:rowOff>66675</xdr:rowOff>
    </xdr:from>
    <xdr:ext cx="5362575" cy="285750"/>
    <xdr:sp>
      <xdr:nvSpPr>
        <xdr:cNvPr id="2" name="WordArt 1"/>
        <xdr:cNvSpPr>
          <a:spLocks/>
        </xdr:cNvSpPr>
      </xdr:nvSpPr>
      <xdr:spPr>
        <a:xfrm>
          <a:off x="104775" y="66675"/>
          <a:ext cx="536257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NOTES TO THE FINANCIAL STATEMENTS</a:t>
          </a:r>
        </a:p>
      </xdr:txBody>
    </xdr:sp>
    <xdr:clientData/>
  </xdr:oneCellAnchor>
  <xdr:twoCellAnchor editAs="oneCell">
    <xdr:from>
      <xdr:col>9</xdr:col>
      <xdr:colOff>104775</xdr:colOff>
      <xdr:row>1</xdr:row>
      <xdr:rowOff>114300</xdr:rowOff>
    </xdr:from>
    <xdr:to>
      <xdr:col>11</xdr:col>
      <xdr:colOff>390525</xdr:colOff>
      <xdr:row>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304800"/>
          <a:ext cx="1971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0</xdr:row>
      <xdr:rowOff>95250</xdr:rowOff>
    </xdr:from>
    <xdr:ext cx="4410075" cy="361950"/>
    <xdr:sp>
      <xdr:nvSpPr>
        <xdr:cNvPr id="1" name="WordArt 1"/>
        <xdr:cNvSpPr>
          <a:spLocks/>
        </xdr:cNvSpPr>
      </xdr:nvSpPr>
      <xdr:spPr>
        <a:xfrm>
          <a:off x="666750" y="95250"/>
          <a:ext cx="441007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STATEMENT OF CHANGES IN EQUITY</a:t>
          </a:r>
        </a:p>
      </xdr:txBody>
    </xdr:sp>
    <xdr:clientData/>
  </xdr:oneCellAnchor>
  <xdr:twoCellAnchor editAs="oneCell">
    <xdr:from>
      <xdr:col>7</xdr:col>
      <xdr:colOff>0</xdr:colOff>
      <xdr:row>0</xdr:row>
      <xdr:rowOff>76200</xdr:rowOff>
    </xdr:from>
    <xdr:to>
      <xdr:col>10</xdr:col>
      <xdr:colOff>228600</xdr:colOff>
      <xdr:row>3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6200"/>
          <a:ext cx="2581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57150</xdr:colOff>
      <xdr:row>0</xdr:row>
      <xdr:rowOff>95250</xdr:rowOff>
    </xdr:from>
    <xdr:ext cx="4410075" cy="361950"/>
    <xdr:sp>
      <xdr:nvSpPr>
        <xdr:cNvPr id="3" name="WordArt 1"/>
        <xdr:cNvSpPr>
          <a:spLocks/>
        </xdr:cNvSpPr>
      </xdr:nvSpPr>
      <xdr:spPr>
        <a:xfrm>
          <a:off x="666750" y="95250"/>
          <a:ext cx="441007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STATEMENT OF CHANGES IN EQUITY</a:t>
          </a:r>
        </a:p>
      </xdr:txBody>
    </xdr:sp>
    <xdr:clientData/>
  </xdr:oneCellAnchor>
  <xdr:twoCellAnchor editAs="oneCell">
    <xdr:from>
      <xdr:col>7</xdr:col>
      <xdr:colOff>0</xdr:colOff>
      <xdr:row>0</xdr:row>
      <xdr:rowOff>76200</xdr:rowOff>
    </xdr:from>
    <xdr:to>
      <xdr:col>10</xdr:col>
      <xdr:colOff>228600</xdr:colOff>
      <xdr:row>3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6200"/>
          <a:ext cx="2581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95250</xdr:rowOff>
    </xdr:from>
    <xdr:ext cx="5219700" cy="361950"/>
    <xdr:sp>
      <xdr:nvSpPr>
        <xdr:cNvPr id="1" name="WordArt 3"/>
        <xdr:cNvSpPr>
          <a:spLocks/>
        </xdr:cNvSpPr>
      </xdr:nvSpPr>
      <xdr:spPr>
        <a:xfrm>
          <a:off x="57150" y="95250"/>
          <a:ext cx="52197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oneCellAnchor>
  <xdr:twoCellAnchor editAs="oneCell">
    <xdr:from>
      <xdr:col>3</xdr:col>
      <xdr:colOff>4943475</xdr:colOff>
      <xdr:row>0</xdr:row>
      <xdr:rowOff>0</xdr:rowOff>
    </xdr:from>
    <xdr:to>
      <xdr:col>3</xdr:col>
      <xdr:colOff>6400800</xdr:colOff>
      <xdr:row>3</xdr:row>
      <xdr:rowOff>57150</xdr:rowOff>
    </xdr:to>
    <xdr:pic>
      <xdr:nvPicPr>
        <xdr:cNvPr id="2" name="Picture 4" descr="newlogo"/>
        <xdr:cNvPicPr preferRelativeResize="1">
          <a:picLocks noChangeAspect="1"/>
        </xdr:cNvPicPr>
      </xdr:nvPicPr>
      <xdr:blipFill>
        <a:blip r:embed="rId1"/>
        <a:srcRect l="7011" t="12033" r="11796" b="54403"/>
        <a:stretch>
          <a:fillRect/>
        </a:stretch>
      </xdr:blipFill>
      <xdr:spPr>
        <a:xfrm>
          <a:off x="5686425" y="0"/>
          <a:ext cx="1457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95250</xdr:rowOff>
    </xdr:from>
    <xdr:ext cx="5219700" cy="361950"/>
    <xdr:sp>
      <xdr:nvSpPr>
        <xdr:cNvPr id="1" name="WordArt 1"/>
        <xdr:cNvSpPr>
          <a:spLocks/>
        </xdr:cNvSpPr>
      </xdr:nvSpPr>
      <xdr:spPr>
        <a:xfrm>
          <a:off x="57150" y="95250"/>
          <a:ext cx="52197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oneCellAnchor>
  <xdr:twoCellAnchor editAs="oneCell">
    <xdr:from>
      <xdr:col>3</xdr:col>
      <xdr:colOff>4943475</xdr:colOff>
      <xdr:row>0</xdr:row>
      <xdr:rowOff>0</xdr:rowOff>
    </xdr:from>
    <xdr:to>
      <xdr:col>3</xdr:col>
      <xdr:colOff>6400800</xdr:colOff>
      <xdr:row>3</xdr:row>
      <xdr:rowOff>57150</xdr:rowOff>
    </xdr:to>
    <xdr:pic>
      <xdr:nvPicPr>
        <xdr:cNvPr id="2" name="Picture 2" descr="newlogo"/>
        <xdr:cNvPicPr preferRelativeResize="1">
          <a:picLocks noChangeAspect="1"/>
        </xdr:cNvPicPr>
      </xdr:nvPicPr>
      <xdr:blipFill>
        <a:blip r:embed="rId1"/>
        <a:srcRect l="7011" t="12033" r="11796" b="54403"/>
        <a:stretch>
          <a:fillRect/>
        </a:stretch>
      </xdr:blipFill>
      <xdr:spPr>
        <a:xfrm>
          <a:off x="5686425" y="0"/>
          <a:ext cx="1457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95250</xdr:rowOff>
    </xdr:from>
    <xdr:ext cx="5219700" cy="361950"/>
    <xdr:sp>
      <xdr:nvSpPr>
        <xdr:cNvPr id="1" name="WordArt 1"/>
        <xdr:cNvSpPr>
          <a:spLocks/>
        </xdr:cNvSpPr>
      </xdr:nvSpPr>
      <xdr:spPr>
        <a:xfrm>
          <a:off x="57150" y="95250"/>
          <a:ext cx="52197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oneCellAnchor>
  <xdr:twoCellAnchor editAs="oneCell">
    <xdr:from>
      <xdr:col>3</xdr:col>
      <xdr:colOff>4171950</xdr:colOff>
      <xdr:row>0</xdr:row>
      <xdr:rowOff>19050</xdr:rowOff>
    </xdr:from>
    <xdr:to>
      <xdr:col>3</xdr:col>
      <xdr:colOff>5638800</xdr:colOff>
      <xdr:row>3</xdr:row>
      <xdr:rowOff>76200</xdr:rowOff>
    </xdr:to>
    <xdr:pic>
      <xdr:nvPicPr>
        <xdr:cNvPr id="2" name="Picture 2" descr="newlogo"/>
        <xdr:cNvPicPr preferRelativeResize="1">
          <a:picLocks noChangeAspect="1"/>
        </xdr:cNvPicPr>
      </xdr:nvPicPr>
      <xdr:blipFill>
        <a:blip r:embed="rId1"/>
        <a:srcRect l="7011" t="12033" r="11796" b="54403"/>
        <a:stretch>
          <a:fillRect/>
        </a:stretch>
      </xdr:blipFill>
      <xdr:spPr>
        <a:xfrm>
          <a:off x="5667375" y="19050"/>
          <a:ext cx="1466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95250</xdr:rowOff>
    </xdr:from>
    <xdr:ext cx="5219700" cy="361950"/>
    <xdr:sp>
      <xdr:nvSpPr>
        <xdr:cNvPr id="1" name="WordArt 1"/>
        <xdr:cNvSpPr>
          <a:spLocks/>
        </xdr:cNvSpPr>
      </xdr:nvSpPr>
      <xdr:spPr>
        <a:xfrm>
          <a:off x="57150" y="95250"/>
          <a:ext cx="52197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oneCellAnchor>
  <xdr:twoCellAnchor editAs="oneCell">
    <xdr:from>
      <xdr:col>3</xdr:col>
      <xdr:colOff>4943475</xdr:colOff>
      <xdr:row>0</xdr:row>
      <xdr:rowOff>0</xdr:rowOff>
    </xdr:from>
    <xdr:to>
      <xdr:col>3</xdr:col>
      <xdr:colOff>6400800</xdr:colOff>
      <xdr:row>3</xdr:row>
      <xdr:rowOff>57150</xdr:rowOff>
    </xdr:to>
    <xdr:pic>
      <xdr:nvPicPr>
        <xdr:cNvPr id="2" name="Picture 2" descr="newlogo"/>
        <xdr:cNvPicPr preferRelativeResize="1">
          <a:picLocks noChangeAspect="1"/>
        </xdr:cNvPicPr>
      </xdr:nvPicPr>
      <xdr:blipFill>
        <a:blip r:embed="rId1"/>
        <a:srcRect l="7011" t="12033" r="11796" b="54403"/>
        <a:stretch>
          <a:fillRect/>
        </a:stretch>
      </xdr:blipFill>
      <xdr:spPr>
        <a:xfrm>
          <a:off x="5667375" y="0"/>
          <a:ext cx="1457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95250</xdr:rowOff>
    </xdr:from>
    <xdr:ext cx="5219700" cy="361950"/>
    <xdr:sp>
      <xdr:nvSpPr>
        <xdr:cNvPr id="1" name="WordArt 1"/>
        <xdr:cNvSpPr>
          <a:spLocks/>
        </xdr:cNvSpPr>
      </xdr:nvSpPr>
      <xdr:spPr>
        <a:xfrm>
          <a:off x="57150" y="95250"/>
          <a:ext cx="52197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oneCellAnchor>
  <xdr:twoCellAnchor editAs="oneCell">
    <xdr:from>
      <xdr:col>3</xdr:col>
      <xdr:colOff>4943475</xdr:colOff>
      <xdr:row>0</xdr:row>
      <xdr:rowOff>0</xdr:rowOff>
    </xdr:from>
    <xdr:to>
      <xdr:col>3</xdr:col>
      <xdr:colOff>6400800</xdr:colOff>
      <xdr:row>3</xdr:row>
      <xdr:rowOff>57150</xdr:rowOff>
    </xdr:to>
    <xdr:pic>
      <xdr:nvPicPr>
        <xdr:cNvPr id="2" name="Picture 2" descr="newlogo"/>
        <xdr:cNvPicPr preferRelativeResize="1">
          <a:picLocks noChangeAspect="1"/>
        </xdr:cNvPicPr>
      </xdr:nvPicPr>
      <xdr:blipFill>
        <a:blip r:embed="rId1"/>
        <a:srcRect l="7011" t="12033" r="11796" b="54403"/>
        <a:stretch>
          <a:fillRect/>
        </a:stretch>
      </xdr:blipFill>
      <xdr:spPr>
        <a:xfrm>
          <a:off x="5686425" y="0"/>
          <a:ext cx="1457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95250</xdr:rowOff>
    </xdr:from>
    <xdr:ext cx="5219700" cy="361950"/>
    <xdr:sp>
      <xdr:nvSpPr>
        <xdr:cNvPr id="1" name="WordArt 1"/>
        <xdr:cNvSpPr>
          <a:spLocks/>
        </xdr:cNvSpPr>
      </xdr:nvSpPr>
      <xdr:spPr>
        <a:xfrm>
          <a:off x="57150" y="95250"/>
          <a:ext cx="52197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oneCellAnchor>
  <xdr:twoCellAnchor editAs="oneCell">
    <xdr:from>
      <xdr:col>3</xdr:col>
      <xdr:colOff>4943475</xdr:colOff>
      <xdr:row>0</xdr:row>
      <xdr:rowOff>0</xdr:rowOff>
    </xdr:from>
    <xdr:to>
      <xdr:col>3</xdr:col>
      <xdr:colOff>6400800</xdr:colOff>
      <xdr:row>3</xdr:row>
      <xdr:rowOff>57150</xdr:rowOff>
    </xdr:to>
    <xdr:pic>
      <xdr:nvPicPr>
        <xdr:cNvPr id="2" name="Picture 2" descr="newlogo"/>
        <xdr:cNvPicPr preferRelativeResize="1">
          <a:picLocks noChangeAspect="1"/>
        </xdr:cNvPicPr>
      </xdr:nvPicPr>
      <xdr:blipFill>
        <a:blip r:embed="rId1"/>
        <a:srcRect l="7011" t="12033" r="11796" b="54403"/>
        <a:stretch>
          <a:fillRect/>
        </a:stretch>
      </xdr:blipFill>
      <xdr:spPr>
        <a:xfrm>
          <a:off x="5686425" y="0"/>
          <a:ext cx="1457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0"/>
  <sheetViews>
    <sheetView showGridLines="0" zoomScale="80" zoomScaleNormal="80" zoomScalePageLayoutView="0" workbookViewId="0" topLeftCell="A52">
      <selection activeCell="M60" sqref="M60"/>
    </sheetView>
  </sheetViews>
  <sheetFormatPr defaultColWidth="9.140625" defaultRowHeight="12.75"/>
  <cols>
    <col min="1" max="1" width="5.8515625" style="1" customWidth="1"/>
    <col min="2" max="4" width="3.7109375" style="1" customWidth="1"/>
    <col min="5" max="5" width="42.140625" style="1" customWidth="1"/>
    <col min="6" max="6" width="6.7109375" style="1" customWidth="1"/>
    <col min="7" max="8" width="10.28125" style="1" customWidth="1"/>
    <col min="9" max="9" width="3.421875" style="1" customWidth="1"/>
    <col min="10" max="11" width="9.140625" style="1" customWidth="1"/>
    <col min="12" max="14" width="18.7109375" style="1" customWidth="1"/>
    <col min="15" max="16384" width="9.140625" style="1" customWidth="1"/>
  </cols>
  <sheetData>
    <row r="1" ht="15" customHeight="1"/>
    <row r="2" ht="15" customHeight="1">
      <c r="H2" s="2" t="s">
        <v>639</v>
      </c>
    </row>
    <row r="3" ht="9.75" customHeight="1">
      <c r="I3" s="7"/>
    </row>
    <row r="4" ht="9.75" customHeight="1">
      <c r="I4" s="7"/>
    </row>
    <row r="5" spans="2:9" ht="15" customHeight="1">
      <c r="B5" s="80"/>
      <c r="I5" s="7"/>
    </row>
    <row r="6" spans="2:9" ht="15" customHeight="1">
      <c r="B6" s="80" t="s">
        <v>568</v>
      </c>
      <c r="G6" s="12" t="s">
        <v>425</v>
      </c>
      <c r="H6" s="3" t="s">
        <v>426</v>
      </c>
      <c r="I6" s="36"/>
    </row>
    <row r="7" spans="2:9" ht="15" customHeight="1">
      <c r="B7" s="2"/>
      <c r="E7" s="7"/>
      <c r="G7" s="185">
        <v>2009</v>
      </c>
      <c r="H7" s="167">
        <v>2008</v>
      </c>
      <c r="I7" s="36"/>
    </row>
    <row r="8" spans="6:9" ht="15" customHeight="1">
      <c r="F8" s="6" t="s">
        <v>441</v>
      </c>
      <c r="G8" s="12" t="s">
        <v>335</v>
      </c>
      <c r="H8" s="3" t="s">
        <v>335</v>
      </c>
      <c r="I8" s="3"/>
    </row>
    <row r="9" spans="2:9" ht="6" customHeight="1">
      <c r="B9" s="4"/>
      <c r="C9" s="4"/>
      <c r="D9" s="4"/>
      <c r="E9" s="4"/>
      <c r="F9" s="4"/>
      <c r="G9" s="4"/>
      <c r="H9" s="4"/>
      <c r="I9" s="4"/>
    </row>
    <row r="10" ht="6" customHeight="1"/>
    <row r="11" spans="2:9" ht="15" customHeight="1">
      <c r="B11" s="43" t="s">
        <v>239</v>
      </c>
      <c r="C11" s="9"/>
      <c r="D11" s="9"/>
      <c r="E11" s="9"/>
      <c r="F11" s="10"/>
      <c r="G11" s="10"/>
      <c r="H11" s="10"/>
      <c r="I11" s="28"/>
    </row>
    <row r="12" spans="2:9" ht="15" customHeight="1">
      <c r="B12" s="43"/>
      <c r="C12" s="9"/>
      <c r="D12" s="9"/>
      <c r="E12" s="9"/>
      <c r="F12" s="10"/>
      <c r="G12" s="10"/>
      <c r="H12" s="10"/>
      <c r="I12" s="28"/>
    </row>
    <row r="13" spans="2:9" ht="15" customHeight="1">
      <c r="B13" s="38" t="s">
        <v>612</v>
      </c>
      <c r="C13" s="9"/>
      <c r="D13" s="9"/>
      <c r="E13" s="9"/>
      <c r="F13" s="10"/>
      <c r="G13" s="10"/>
      <c r="H13" s="10"/>
      <c r="I13" s="28"/>
    </row>
    <row r="14" spans="2:9" ht="15" customHeight="1">
      <c r="B14" s="9" t="s">
        <v>428</v>
      </c>
      <c r="C14" s="9"/>
      <c r="D14" s="9"/>
      <c r="E14" s="9"/>
      <c r="F14" s="85"/>
      <c r="G14" s="27">
        <v>11500</v>
      </c>
      <c r="H14" s="28">
        <v>9024.190571051999</v>
      </c>
      <c r="I14" s="28"/>
    </row>
    <row r="15" spans="2:9" ht="15" customHeight="1">
      <c r="B15" s="9" t="s">
        <v>327</v>
      </c>
      <c r="C15" s="9"/>
      <c r="D15" s="9"/>
      <c r="E15" s="9"/>
      <c r="F15" s="85"/>
      <c r="G15" s="27">
        <v>12</v>
      </c>
      <c r="H15" s="28">
        <v>12</v>
      </c>
      <c r="I15" s="28"/>
    </row>
    <row r="16" spans="2:9" ht="15" customHeight="1">
      <c r="B16" s="9" t="s">
        <v>124</v>
      </c>
      <c r="C16" s="9"/>
      <c r="D16" s="9"/>
      <c r="E16" s="9"/>
      <c r="F16" s="85"/>
      <c r="G16" s="27">
        <v>213</v>
      </c>
      <c r="H16" s="28">
        <v>214.50077900000005</v>
      </c>
      <c r="I16" s="28"/>
    </row>
    <row r="17" spans="2:9" ht="15" customHeight="1">
      <c r="B17" s="9" t="s">
        <v>613</v>
      </c>
      <c r="C17" s="9"/>
      <c r="D17" s="9"/>
      <c r="E17" s="9"/>
      <c r="F17" s="85"/>
      <c r="G17" s="27">
        <v>32</v>
      </c>
      <c r="H17" s="28">
        <v>20.227</v>
      </c>
      <c r="I17" s="28"/>
    </row>
    <row r="18" spans="2:9" ht="15" customHeight="1">
      <c r="B18" s="9" t="s">
        <v>597</v>
      </c>
      <c r="C18" s="9"/>
      <c r="D18" s="9"/>
      <c r="E18" s="9"/>
      <c r="F18" s="85"/>
      <c r="G18" s="27">
        <v>134</v>
      </c>
      <c r="H18" s="28">
        <v>0</v>
      </c>
      <c r="I18" s="28"/>
    </row>
    <row r="19" spans="2:9" ht="15" customHeight="1">
      <c r="B19" s="9" t="s">
        <v>598</v>
      </c>
      <c r="C19" s="9"/>
      <c r="D19" s="9"/>
      <c r="E19" s="9"/>
      <c r="F19" s="85"/>
      <c r="G19" s="27">
        <v>78</v>
      </c>
      <c r="H19" s="28">
        <v>0</v>
      </c>
      <c r="I19" s="28"/>
    </row>
    <row r="20" spans="2:9" ht="15" customHeight="1">
      <c r="B20" s="9" t="s">
        <v>200</v>
      </c>
      <c r="C20" s="9"/>
      <c r="D20" s="9"/>
      <c r="E20" s="9"/>
      <c r="F20" s="85"/>
      <c r="G20" s="27">
        <v>169</v>
      </c>
      <c r="H20" s="28">
        <v>177.87410999999997</v>
      </c>
      <c r="I20" s="28"/>
    </row>
    <row r="21" spans="2:9" ht="15" customHeight="1">
      <c r="B21" s="9" t="s">
        <v>452</v>
      </c>
      <c r="C21" s="9"/>
      <c r="D21" s="9"/>
      <c r="E21" s="9"/>
      <c r="F21" s="85"/>
      <c r="G21" s="27">
        <v>1327</v>
      </c>
      <c r="H21" s="28">
        <v>1297.97354</v>
      </c>
      <c r="I21" s="28"/>
    </row>
    <row r="22" spans="2:9" ht="15" customHeight="1">
      <c r="B22" s="9" t="s">
        <v>370</v>
      </c>
      <c r="C22" s="9"/>
      <c r="D22" s="9"/>
      <c r="E22" s="9"/>
      <c r="F22" s="10"/>
      <c r="G22" s="27">
        <v>5101</v>
      </c>
      <c r="H22" s="28">
        <v>6054.578</v>
      </c>
      <c r="I22" s="29"/>
    </row>
    <row r="23" spans="2:9" ht="15" customHeight="1">
      <c r="B23" s="9"/>
      <c r="C23" s="9"/>
      <c r="D23" s="9"/>
      <c r="E23" s="9"/>
      <c r="F23" s="10"/>
      <c r="G23" s="23"/>
      <c r="H23" s="114"/>
      <c r="I23" s="29"/>
    </row>
    <row r="24" spans="2:9" ht="15" customHeight="1">
      <c r="B24" s="9"/>
      <c r="C24" s="9"/>
      <c r="D24" s="9"/>
      <c r="E24" s="9"/>
      <c r="F24" s="10"/>
      <c r="G24" s="34"/>
      <c r="H24" s="29"/>
      <c r="I24" s="29"/>
    </row>
    <row r="25" spans="2:9" ht="15" customHeight="1">
      <c r="B25" s="9"/>
      <c r="C25" s="9"/>
      <c r="D25" s="9"/>
      <c r="E25" s="9"/>
      <c r="F25" s="10"/>
      <c r="G25" s="34">
        <v>18566</v>
      </c>
      <c r="H25" s="29">
        <v>16802.344000052002</v>
      </c>
      <c r="I25" s="28"/>
    </row>
    <row r="26" spans="2:9" ht="15" customHeight="1">
      <c r="B26" s="9"/>
      <c r="C26" s="9"/>
      <c r="D26" s="9"/>
      <c r="E26" s="9"/>
      <c r="F26" s="10"/>
      <c r="G26" s="24"/>
      <c r="H26" s="22"/>
      <c r="I26" s="28"/>
    </row>
    <row r="27" spans="2:9" ht="15" customHeight="1">
      <c r="B27" s="38" t="s">
        <v>199</v>
      </c>
      <c r="C27" s="9"/>
      <c r="D27" s="9"/>
      <c r="E27" s="39"/>
      <c r="F27" s="85"/>
      <c r="G27" s="27"/>
      <c r="H27" s="28"/>
      <c r="I27" s="28"/>
    </row>
    <row r="28" spans="2:9" ht="15" customHeight="1">
      <c r="B28" s="9" t="s">
        <v>200</v>
      </c>
      <c r="C28" s="9"/>
      <c r="D28" s="9"/>
      <c r="E28" s="9"/>
      <c r="F28" s="10"/>
      <c r="G28" s="27">
        <v>1854</v>
      </c>
      <c r="H28" s="28">
        <v>1230.8989199999999</v>
      </c>
      <c r="I28" s="28"/>
    </row>
    <row r="29" spans="2:9" ht="15" customHeight="1">
      <c r="B29" s="9" t="s">
        <v>429</v>
      </c>
      <c r="C29" s="9"/>
      <c r="D29" s="9"/>
      <c r="E29" s="9"/>
      <c r="F29" s="10"/>
      <c r="G29" s="27">
        <v>1565</v>
      </c>
      <c r="H29" s="28">
        <v>4149.875779999999</v>
      </c>
      <c r="I29" s="28"/>
    </row>
    <row r="30" spans="2:9" ht="15" customHeight="1">
      <c r="B30" s="9" t="s">
        <v>99</v>
      </c>
      <c r="C30" s="9"/>
      <c r="D30" s="9"/>
      <c r="E30" s="9"/>
      <c r="F30" s="10"/>
      <c r="G30" s="27">
        <v>1</v>
      </c>
      <c r="H30" s="28">
        <v>13.808000000000007</v>
      </c>
      <c r="I30" s="28"/>
    </row>
    <row r="31" spans="2:9" ht="15" customHeight="1">
      <c r="B31" s="9" t="s">
        <v>150</v>
      </c>
      <c r="C31" s="9"/>
      <c r="D31" s="9"/>
      <c r="E31" s="9"/>
      <c r="F31" s="85">
        <v>5</v>
      </c>
      <c r="G31" s="24">
        <v>3513</v>
      </c>
      <c r="H31" s="22">
        <v>2660.2562000000003</v>
      </c>
      <c r="I31" s="28"/>
    </row>
    <row r="32" spans="2:9" ht="15" customHeight="1">
      <c r="B32" s="9"/>
      <c r="C32" s="9"/>
      <c r="D32" s="9"/>
      <c r="E32" s="9"/>
      <c r="F32" s="10"/>
      <c r="G32" s="33">
        <v>6933</v>
      </c>
      <c r="H32" s="30">
        <v>8054.838899999999</v>
      </c>
      <c r="I32" s="28"/>
    </row>
    <row r="33" spans="2:9" ht="15" customHeight="1">
      <c r="B33" s="9"/>
      <c r="C33" s="9"/>
      <c r="D33" s="9"/>
      <c r="E33" s="9"/>
      <c r="F33" s="10"/>
      <c r="G33" s="24"/>
      <c r="H33" s="22"/>
      <c r="I33" s="28"/>
    </row>
    <row r="34" spans="2:9" ht="15" customHeight="1">
      <c r="B34" s="9" t="s">
        <v>515</v>
      </c>
      <c r="C34" s="9"/>
      <c r="D34" s="9"/>
      <c r="E34" s="9"/>
      <c r="F34" s="10"/>
      <c r="G34" s="27">
        <v>0</v>
      </c>
      <c r="H34" s="28">
        <v>21</v>
      </c>
      <c r="I34" s="28"/>
    </row>
    <row r="35" spans="2:9" ht="6" customHeight="1">
      <c r="B35" s="43"/>
      <c r="C35" s="9"/>
      <c r="D35" s="9"/>
      <c r="E35" s="9"/>
      <c r="F35" s="10"/>
      <c r="I35" s="28"/>
    </row>
    <row r="36" spans="2:9" ht="6" customHeight="1">
      <c r="B36" s="43"/>
      <c r="C36" s="9"/>
      <c r="D36" s="9"/>
      <c r="E36" s="9"/>
      <c r="F36" s="10"/>
      <c r="G36" s="27"/>
      <c r="H36" s="28"/>
      <c r="I36" s="28"/>
    </row>
    <row r="37" spans="2:9" ht="6.75" customHeight="1">
      <c r="B37" s="43"/>
      <c r="C37" s="9"/>
      <c r="D37" s="9"/>
      <c r="E37" s="9"/>
      <c r="F37" s="10"/>
      <c r="G37" s="33"/>
      <c r="H37" s="30"/>
      <c r="I37" s="28"/>
    </row>
    <row r="38" spans="2:9" ht="15" customHeight="1">
      <c r="B38" s="43" t="s">
        <v>430</v>
      </c>
      <c r="C38" s="9"/>
      <c r="D38" s="9"/>
      <c r="E38" s="9"/>
      <c r="F38" s="10"/>
      <c r="G38" s="27">
        <v>25499</v>
      </c>
      <c r="H38" s="28">
        <v>24878.182900052</v>
      </c>
      <c r="I38" s="28"/>
    </row>
    <row r="39" spans="2:9" ht="6.75" customHeight="1" thickBot="1">
      <c r="B39" s="9"/>
      <c r="C39" s="9"/>
      <c r="D39" s="9"/>
      <c r="E39" s="9"/>
      <c r="F39" s="10"/>
      <c r="G39" s="25"/>
      <c r="H39" s="26"/>
      <c r="I39" s="28"/>
    </row>
    <row r="40" spans="2:9" ht="15" customHeight="1">
      <c r="B40" s="9"/>
      <c r="C40" s="9"/>
      <c r="D40" s="9"/>
      <c r="E40" s="9"/>
      <c r="F40" s="10"/>
      <c r="G40" s="27"/>
      <c r="H40" s="28"/>
      <c r="I40" s="28"/>
    </row>
    <row r="41" spans="2:9" ht="15" customHeight="1">
      <c r="B41" s="9"/>
      <c r="C41" s="9"/>
      <c r="D41" s="9"/>
      <c r="E41" s="9"/>
      <c r="F41" s="10"/>
      <c r="G41" s="27"/>
      <c r="H41" s="28"/>
      <c r="I41" s="28"/>
    </row>
    <row r="42" spans="2:9" ht="15" customHeight="1">
      <c r="B42" s="38" t="s">
        <v>228</v>
      </c>
      <c r="C42" s="9"/>
      <c r="D42" s="9"/>
      <c r="E42" s="39"/>
      <c r="F42" s="10"/>
      <c r="G42" s="27"/>
      <c r="H42" s="28"/>
      <c r="I42" s="28"/>
    </row>
    <row r="43" spans="2:9" ht="15" customHeight="1">
      <c r="B43" s="38"/>
      <c r="C43" s="9"/>
      <c r="D43" s="9"/>
      <c r="E43" s="39"/>
      <c r="F43" s="10"/>
      <c r="G43" s="27"/>
      <c r="H43" s="28"/>
      <c r="I43" s="28"/>
    </row>
    <row r="44" spans="2:9" ht="15" customHeight="1">
      <c r="B44" s="38" t="s">
        <v>229</v>
      </c>
      <c r="C44" s="9"/>
      <c r="D44" s="9"/>
      <c r="E44" s="9"/>
      <c r="F44" s="85"/>
      <c r="G44" s="27"/>
      <c r="H44" s="28"/>
      <c r="I44" s="28"/>
    </row>
    <row r="45" spans="2:9" ht="15" customHeight="1">
      <c r="B45" s="9" t="s">
        <v>230</v>
      </c>
      <c r="C45" s="9"/>
      <c r="D45" s="9"/>
      <c r="E45" s="9"/>
      <c r="F45" s="85"/>
      <c r="G45" s="27">
        <v>11</v>
      </c>
      <c r="H45" s="28">
        <v>10.578190879999994</v>
      </c>
      <c r="I45" s="29"/>
    </row>
    <row r="46" spans="2:9" ht="5.25" customHeight="1" hidden="1">
      <c r="B46" s="9" t="s">
        <v>231</v>
      </c>
      <c r="C46" s="9"/>
      <c r="D46" s="9"/>
      <c r="E46" s="9"/>
      <c r="F46" s="85"/>
      <c r="G46" s="27">
        <v>0</v>
      </c>
      <c r="H46" s="28">
        <v>0</v>
      </c>
      <c r="I46" s="28"/>
    </row>
    <row r="47" spans="2:9" ht="15" customHeight="1">
      <c r="B47" s="9" t="s">
        <v>232</v>
      </c>
      <c r="C47" s="9"/>
      <c r="D47" s="9"/>
      <c r="E47" s="9"/>
      <c r="F47" s="10"/>
      <c r="G47" s="27">
        <v>3759</v>
      </c>
      <c r="H47" s="28">
        <v>3732.671</v>
      </c>
      <c r="I47" s="28"/>
    </row>
    <row r="48" spans="2:9" ht="15" customHeight="1">
      <c r="B48" s="9" t="s">
        <v>336</v>
      </c>
      <c r="C48" s="9"/>
      <c r="D48" s="9"/>
      <c r="E48" s="9"/>
      <c r="F48" s="10"/>
      <c r="G48" s="27">
        <v>600</v>
      </c>
      <c r="H48" s="28">
        <v>1366.3662221715003</v>
      </c>
      <c r="I48" s="29"/>
    </row>
    <row r="49" spans="2:9" ht="15" customHeight="1">
      <c r="B49" s="9" t="s">
        <v>16</v>
      </c>
      <c r="C49" s="9"/>
      <c r="D49" s="9"/>
      <c r="E49" s="9"/>
      <c r="F49" s="10"/>
      <c r="G49" s="27">
        <v>11779</v>
      </c>
      <c r="H49" s="28">
        <v>9766.373295979998</v>
      </c>
      <c r="I49" s="29"/>
    </row>
    <row r="50" spans="2:9" ht="15" customHeight="1">
      <c r="B50" s="9"/>
      <c r="C50" s="9"/>
      <c r="D50" s="9"/>
      <c r="E50" s="9"/>
      <c r="F50" s="10"/>
      <c r="G50" s="23"/>
      <c r="H50" s="114"/>
      <c r="I50" s="29"/>
    </row>
    <row r="51" spans="2:9" ht="15" customHeight="1">
      <c r="B51" s="9"/>
      <c r="C51" s="9"/>
      <c r="D51" s="9"/>
      <c r="E51" s="9"/>
      <c r="F51" s="10"/>
      <c r="G51" s="34"/>
      <c r="H51" s="29"/>
      <c r="I51" s="28"/>
    </row>
    <row r="52" spans="2:9" ht="15" customHeight="1">
      <c r="B52" s="38" t="s">
        <v>584</v>
      </c>
      <c r="C52" s="9"/>
      <c r="D52" s="9"/>
      <c r="E52" s="9"/>
      <c r="F52" s="85"/>
      <c r="G52" s="27">
        <v>16149</v>
      </c>
      <c r="H52" s="28">
        <v>14875.988709031499</v>
      </c>
      <c r="I52" s="28"/>
    </row>
    <row r="53" spans="2:9" ht="15" customHeight="1">
      <c r="B53" s="9" t="s">
        <v>442</v>
      </c>
      <c r="C53" s="9"/>
      <c r="D53" s="9"/>
      <c r="E53" s="9"/>
      <c r="F53" s="10"/>
      <c r="G53" s="27">
        <v>602</v>
      </c>
      <c r="H53" s="28">
        <v>800.058</v>
      </c>
      <c r="I53" s="28"/>
    </row>
    <row r="54" spans="2:9" ht="6.75" customHeight="1">
      <c r="B54" s="9"/>
      <c r="C54" s="9"/>
      <c r="D54" s="9"/>
      <c r="E54" s="9"/>
      <c r="F54" s="10"/>
      <c r="G54" s="24"/>
      <c r="H54" s="22"/>
      <c r="I54" s="28"/>
    </row>
    <row r="55" spans="2:9" ht="6.75" customHeight="1">
      <c r="B55" s="9"/>
      <c r="C55" s="9"/>
      <c r="D55" s="9"/>
      <c r="E55" s="9"/>
      <c r="F55" s="10"/>
      <c r="G55" s="27"/>
      <c r="H55" s="28"/>
      <c r="I55" s="28"/>
    </row>
    <row r="56" spans="2:9" ht="15" customHeight="1">
      <c r="B56" s="38" t="s">
        <v>585</v>
      </c>
      <c r="C56" s="9"/>
      <c r="D56" s="9"/>
      <c r="E56" s="9"/>
      <c r="F56" s="10"/>
      <c r="G56" s="27">
        <v>16751</v>
      </c>
      <c r="H56" s="28">
        <v>15676.0467090315</v>
      </c>
      <c r="I56" s="28"/>
    </row>
    <row r="57" spans="2:9" ht="8.25" customHeight="1">
      <c r="B57" s="38"/>
      <c r="C57" s="9"/>
      <c r="D57" s="9"/>
      <c r="E57" s="9"/>
      <c r="F57" s="10"/>
      <c r="G57" s="24"/>
      <c r="H57" s="22"/>
      <c r="I57" s="28"/>
    </row>
    <row r="58" spans="2:9" ht="15" customHeight="1">
      <c r="B58" s="38" t="s">
        <v>95</v>
      </c>
      <c r="C58" s="9"/>
      <c r="D58" s="9"/>
      <c r="E58" s="9"/>
      <c r="F58" s="85"/>
      <c r="G58" s="27"/>
      <c r="H58" s="28"/>
      <c r="I58" s="28"/>
    </row>
    <row r="59" spans="1:9" ht="15" customHeight="1">
      <c r="A59" s="286"/>
      <c r="B59" s="285" t="s">
        <v>647</v>
      </c>
      <c r="C59" s="285"/>
      <c r="D59" s="285"/>
      <c r="E59" s="285"/>
      <c r="F59" s="85">
        <v>6</v>
      </c>
      <c r="G59" s="27">
        <v>1364</v>
      </c>
      <c r="H59" s="28">
        <v>2254.41981</v>
      </c>
      <c r="I59" s="28"/>
    </row>
    <row r="60" spans="2:9" ht="15" customHeight="1">
      <c r="B60" s="9" t="s">
        <v>24</v>
      </c>
      <c r="C60" s="9"/>
      <c r="D60" s="9"/>
      <c r="E60" s="9"/>
      <c r="F60" s="85"/>
      <c r="G60" s="27">
        <v>2277</v>
      </c>
      <c r="H60" s="28">
        <v>2154.24435</v>
      </c>
      <c r="I60" s="28"/>
    </row>
    <row r="61" spans="2:9" ht="15" customHeight="1">
      <c r="B61" s="9" t="s">
        <v>198</v>
      </c>
      <c r="C61" s="9"/>
      <c r="D61" s="9"/>
      <c r="E61" s="9"/>
      <c r="F61" s="10"/>
      <c r="G61" s="27">
        <v>401</v>
      </c>
      <c r="H61" s="28">
        <v>324.43655</v>
      </c>
      <c r="I61" s="28"/>
    </row>
    <row r="62" spans="2:9" ht="8.25" customHeight="1">
      <c r="B62" s="9"/>
      <c r="C62" s="9"/>
      <c r="D62" s="9"/>
      <c r="E62" s="9"/>
      <c r="F62" s="10"/>
      <c r="G62" s="24"/>
      <c r="H62" s="22"/>
      <c r="I62" s="28"/>
    </row>
    <row r="63" spans="2:9" ht="6.75" customHeight="1">
      <c r="B63" s="9"/>
      <c r="C63" s="9"/>
      <c r="D63" s="9"/>
      <c r="E63" s="9"/>
      <c r="F63" s="31"/>
      <c r="G63" s="27"/>
      <c r="H63" s="28"/>
      <c r="I63" s="28"/>
    </row>
    <row r="64" spans="2:9" ht="15" customHeight="1">
      <c r="B64" s="9"/>
      <c r="C64" s="9"/>
      <c r="D64" s="9"/>
      <c r="E64" s="9"/>
      <c r="F64" s="10"/>
      <c r="G64" s="27">
        <v>4042</v>
      </c>
      <c r="H64" s="28">
        <v>4732.100710000001</v>
      </c>
      <c r="I64" s="28"/>
    </row>
    <row r="65" spans="2:9" ht="5.25" customHeight="1">
      <c r="B65" s="9"/>
      <c r="C65" s="9"/>
      <c r="D65" s="9"/>
      <c r="E65" s="9"/>
      <c r="F65" s="10"/>
      <c r="G65" s="24"/>
      <c r="H65" s="22"/>
      <c r="I65" s="29"/>
    </row>
    <row r="66" spans="2:9" ht="15" customHeight="1">
      <c r="B66" s="38" t="s">
        <v>201</v>
      </c>
      <c r="C66" s="9"/>
      <c r="D66" s="9"/>
      <c r="E66" s="9"/>
      <c r="F66" s="85"/>
      <c r="G66" s="34"/>
      <c r="H66" s="29"/>
      <c r="I66" s="28"/>
    </row>
    <row r="67" spans="2:9" ht="15" customHeight="1">
      <c r="B67" s="9" t="s">
        <v>96</v>
      </c>
      <c r="C67" s="9"/>
      <c r="D67" s="9"/>
      <c r="E67" s="9"/>
      <c r="F67" s="85"/>
      <c r="G67" s="34">
        <f>1621+16</f>
        <v>1637</v>
      </c>
      <c r="H67" s="28">
        <v>1514.72723</v>
      </c>
      <c r="I67" s="28"/>
    </row>
    <row r="68" spans="2:9" ht="15" customHeight="1">
      <c r="B68" s="9" t="s">
        <v>22</v>
      </c>
      <c r="C68" s="9"/>
      <c r="D68" s="9"/>
      <c r="E68" s="9"/>
      <c r="F68" s="10"/>
      <c r="G68" s="233">
        <v>158</v>
      </c>
      <c r="H68" s="234">
        <v>183.99082</v>
      </c>
      <c r="I68" s="28"/>
    </row>
    <row r="69" spans="2:9" ht="15" customHeight="1">
      <c r="B69" s="9" t="s">
        <v>99</v>
      </c>
      <c r="C69" s="9"/>
      <c r="D69" s="9"/>
      <c r="E69" s="9"/>
      <c r="F69" s="102"/>
      <c r="G69" s="235">
        <v>531</v>
      </c>
      <c r="H69" s="28">
        <v>1046.66448</v>
      </c>
      <c r="I69" s="28"/>
    </row>
    <row r="70" spans="2:9" ht="15" customHeight="1">
      <c r="B70" s="285" t="s">
        <v>648</v>
      </c>
      <c r="C70" s="285"/>
      <c r="D70" s="285"/>
      <c r="E70" s="285"/>
      <c r="F70" s="10">
        <v>7</v>
      </c>
      <c r="G70" s="24">
        <v>2380</v>
      </c>
      <c r="H70" s="22">
        <v>1723.67177</v>
      </c>
      <c r="I70" s="28"/>
    </row>
    <row r="71" spans="2:9" ht="15" customHeight="1" hidden="1">
      <c r="B71" s="9" t="s">
        <v>586</v>
      </c>
      <c r="C71" s="9"/>
      <c r="D71" s="9"/>
      <c r="E71" s="9"/>
      <c r="F71" s="10"/>
      <c r="G71" s="27">
        <v>0</v>
      </c>
      <c r="H71" s="28">
        <v>0</v>
      </c>
      <c r="I71" s="28"/>
    </row>
    <row r="72" spans="2:9" ht="15" customHeight="1">
      <c r="B72" s="9"/>
      <c r="C72" s="9"/>
      <c r="D72" s="9"/>
      <c r="E72" s="9"/>
      <c r="F72" s="10"/>
      <c r="G72" s="27">
        <v>4706</v>
      </c>
      <c r="H72" s="28">
        <v>4470.0543</v>
      </c>
      <c r="I72" s="28"/>
    </row>
    <row r="73" spans="2:9" ht="9" customHeight="1">
      <c r="B73" s="9"/>
      <c r="C73" s="9"/>
      <c r="D73" s="9"/>
      <c r="E73" s="9"/>
      <c r="F73" s="10"/>
      <c r="G73" s="24"/>
      <c r="H73" s="22"/>
      <c r="I73" s="28"/>
    </row>
    <row r="74" spans="2:9" ht="6.75" customHeight="1">
      <c r="B74" s="9"/>
      <c r="C74" s="9"/>
      <c r="D74" s="9"/>
      <c r="E74" s="9"/>
      <c r="F74" s="10"/>
      <c r="G74" s="27"/>
      <c r="H74" s="28"/>
      <c r="I74" s="28"/>
    </row>
    <row r="75" spans="2:9" ht="15" customHeight="1">
      <c r="B75" s="43" t="s">
        <v>97</v>
      </c>
      <c r="C75" s="9"/>
      <c r="D75" s="9"/>
      <c r="E75" s="39"/>
      <c r="F75" s="10"/>
      <c r="G75" s="27">
        <v>25499</v>
      </c>
      <c r="H75" s="28">
        <v>24878.201719031502</v>
      </c>
      <c r="I75" s="28"/>
    </row>
    <row r="76" spans="2:9" ht="6.75" customHeight="1" thickBot="1">
      <c r="B76" s="43"/>
      <c r="C76" s="9"/>
      <c r="D76" s="9"/>
      <c r="E76" s="39"/>
      <c r="F76" s="10"/>
      <c r="G76" s="181"/>
      <c r="H76" s="26"/>
      <c r="I76" s="28"/>
    </row>
    <row r="77" spans="2:9" ht="15" customHeight="1">
      <c r="B77" s="4"/>
      <c r="C77" s="4"/>
      <c r="D77" s="4"/>
      <c r="E77" s="4"/>
      <c r="F77" s="257"/>
      <c r="G77" s="257"/>
      <c r="H77" s="22"/>
      <c r="I77" s="28"/>
    </row>
    <row r="78" spans="2:9" ht="15" customHeight="1">
      <c r="B78" s="9"/>
      <c r="C78" s="9"/>
      <c r="D78" s="9"/>
      <c r="E78" s="9"/>
      <c r="F78" s="9"/>
      <c r="G78" s="9"/>
      <c r="H78" s="9"/>
      <c r="I78" s="29"/>
    </row>
    <row r="79" spans="2:9" ht="15" customHeight="1">
      <c r="B79" s="43"/>
      <c r="C79" s="9"/>
      <c r="D79" s="9"/>
      <c r="E79" s="9"/>
      <c r="F79" s="9"/>
      <c r="G79" s="9"/>
      <c r="H79" s="9"/>
      <c r="I79" s="19"/>
    </row>
    <row r="80" spans="2:9" ht="15" customHeight="1">
      <c r="B80" s="9"/>
      <c r="C80" s="9"/>
      <c r="D80" s="9"/>
      <c r="E80" s="9"/>
      <c r="F80" s="9"/>
      <c r="G80" s="9"/>
      <c r="H80" s="9"/>
      <c r="I80" s="41"/>
    </row>
    <row r="81" spans="2:9" ht="15" customHeight="1">
      <c r="B81" s="38"/>
      <c r="C81" s="9"/>
      <c r="D81" s="9"/>
      <c r="E81" s="9"/>
      <c r="F81" s="9"/>
      <c r="G81" s="9"/>
      <c r="H81" s="9"/>
      <c r="I81" s="44"/>
    </row>
    <row r="82" spans="2:9" ht="15" customHeight="1">
      <c r="B82" s="38"/>
      <c r="C82" s="9"/>
      <c r="D82" s="9"/>
      <c r="E82" s="9"/>
      <c r="F82" s="9"/>
      <c r="G82" s="9"/>
      <c r="H82" s="9"/>
      <c r="I82" s="44"/>
    </row>
    <row r="83" spans="2:9" ht="15" customHeight="1">
      <c r="B83" s="38"/>
      <c r="C83" s="9"/>
      <c r="D83" s="9"/>
      <c r="E83" s="9"/>
      <c r="F83" s="9"/>
      <c r="G83" s="9"/>
      <c r="H83" s="9"/>
      <c r="I83" s="45"/>
    </row>
    <row r="84" spans="2:9" ht="15" customHeight="1">
      <c r="B84" s="9"/>
      <c r="C84" s="9"/>
      <c r="D84" s="9"/>
      <c r="E84" s="9"/>
      <c r="F84" s="9"/>
      <c r="G84" s="9"/>
      <c r="H84" s="9"/>
      <c r="I84" s="37"/>
    </row>
    <row r="85" spans="2:9" ht="15" customHeight="1">
      <c r="B85" s="38"/>
      <c r="C85" s="9"/>
      <c r="D85" s="9"/>
      <c r="E85" s="9"/>
      <c r="F85" s="9"/>
      <c r="G85" s="9"/>
      <c r="H85" s="9"/>
      <c r="I85" s="45"/>
    </row>
    <row r="86" spans="2:9" ht="15" customHeight="1">
      <c r="B86" s="38"/>
      <c r="C86" s="9"/>
      <c r="D86" s="9"/>
      <c r="E86" s="9"/>
      <c r="F86" s="9"/>
      <c r="G86" s="9"/>
      <c r="H86" s="9"/>
      <c r="I86" s="37"/>
    </row>
    <row r="87" spans="2:9" ht="15" customHeight="1">
      <c r="B87" s="38"/>
      <c r="C87" s="9"/>
      <c r="D87" s="9"/>
      <c r="E87" s="9"/>
      <c r="F87" s="9"/>
      <c r="G87" s="9"/>
      <c r="H87" s="9"/>
      <c r="I87" s="45"/>
    </row>
    <row r="88" spans="2:9" ht="15" customHeight="1">
      <c r="B88" s="9"/>
      <c r="C88" s="9"/>
      <c r="D88" s="9"/>
      <c r="E88" s="9"/>
      <c r="F88" s="9"/>
      <c r="G88" s="9"/>
      <c r="H88" s="9"/>
      <c r="I88" s="41"/>
    </row>
    <row r="89" spans="2:9" ht="15" customHeight="1">
      <c r="B89" s="9"/>
      <c r="C89" s="9"/>
      <c r="D89" s="9"/>
      <c r="E89" s="9"/>
      <c r="F89" s="9"/>
      <c r="G89" s="9"/>
      <c r="H89" s="9"/>
      <c r="I89" s="40"/>
    </row>
    <row r="90" spans="2:9" ht="15" customHeight="1">
      <c r="B90" s="9"/>
      <c r="C90" s="9"/>
      <c r="D90" s="9"/>
      <c r="E90" s="9"/>
      <c r="F90" s="9"/>
      <c r="G90" s="9"/>
      <c r="H90" s="9"/>
      <c r="I90" s="40"/>
    </row>
    <row r="91" spans="2:9" ht="15" customHeight="1">
      <c r="B91" s="9"/>
      <c r="C91" s="9"/>
      <c r="D91" s="9"/>
      <c r="E91" s="9"/>
      <c r="F91" s="9"/>
      <c r="G91" s="9"/>
      <c r="H91" s="9"/>
      <c r="I91" s="40"/>
    </row>
    <row r="92" spans="2:9" ht="15" customHeight="1">
      <c r="B92" s="9"/>
      <c r="C92" s="9"/>
      <c r="D92" s="9"/>
      <c r="E92" s="9"/>
      <c r="F92" s="9"/>
      <c r="G92" s="9"/>
      <c r="H92" s="9"/>
      <c r="I92" s="40"/>
    </row>
    <row r="93" spans="2:9" ht="15" customHeight="1">
      <c r="B93" s="9"/>
      <c r="C93" s="9"/>
      <c r="D93" s="9"/>
      <c r="E93" s="9"/>
      <c r="F93" s="9"/>
      <c r="G93" s="9"/>
      <c r="H93" s="9"/>
      <c r="I93" s="40"/>
    </row>
    <row r="94" spans="2:9" ht="15" customHeight="1">
      <c r="B94" s="9"/>
      <c r="C94" s="9"/>
      <c r="D94" s="9"/>
      <c r="E94" s="9"/>
      <c r="F94" s="9"/>
      <c r="G94" s="9"/>
      <c r="H94" s="9"/>
      <c r="I94" s="40"/>
    </row>
    <row r="95" spans="2:9" ht="15" customHeight="1">
      <c r="B95" s="9"/>
      <c r="C95" s="9"/>
      <c r="D95" s="9"/>
      <c r="E95" s="9"/>
      <c r="F95" s="9"/>
      <c r="G95" s="9"/>
      <c r="H95" s="9"/>
      <c r="I95" s="40"/>
    </row>
    <row r="96" spans="2:9" ht="15" customHeight="1">
      <c r="B96" s="9"/>
      <c r="C96" s="9"/>
      <c r="D96" s="9"/>
      <c r="E96" s="9"/>
      <c r="F96" s="9"/>
      <c r="G96" s="9"/>
      <c r="H96" s="9"/>
      <c r="I96" s="40"/>
    </row>
    <row r="97" spans="2:9" ht="15" customHeight="1">
      <c r="B97" s="9"/>
      <c r="C97" s="9"/>
      <c r="D97" s="9"/>
      <c r="E97" s="9"/>
      <c r="F97" s="9"/>
      <c r="G97" s="9"/>
      <c r="H97" s="9"/>
      <c r="I97" s="41"/>
    </row>
    <row r="98" spans="2:9" ht="15" customHeight="1">
      <c r="B98" s="9"/>
      <c r="C98" s="9"/>
      <c r="D98" s="9"/>
      <c r="E98" s="9"/>
      <c r="F98" s="9"/>
      <c r="G98" s="9"/>
      <c r="H98" s="9"/>
      <c r="I98" s="41"/>
    </row>
    <row r="99" spans="2:9" ht="15" customHeight="1">
      <c r="B99" s="9"/>
      <c r="C99" s="9"/>
      <c r="D99" s="9"/>
      <c r="E99" s="9"/>
      <c r="F99" s="9"/>
      <c r="G99" s="9"/>
      <c r="H99" s="9"/>
      <c r="I99" s="41"/>
    </row>
    <row r="100" spans="2:9" ht="15" customHeight="1">
      <c r="B100" s="9"/>
      <c r="C100" s="9"/>
      <c r="D100" s="9"/>
      <c r="E100" s="9"/>
      <c r="F100" s="9"/>
      <c r="G100" s="9"/>
      <c r="H100" s="9"/>
      <c r="I100" s="41"/>
    </row>
    <row r="101" spans="2:9" ht="15" customHeight="1">
      <c r="B101" s="9"/>
      <c r="C101" s="9"/>
      <c r="D101" s="9"/>
      <c r="E101" s="9"/>
      <c r="F101" s="9"/>
      <c r="G101" s="9"/>
      <c r="H101" s="9"/>
      <c r="I101" s="41"/>
    </row>
    <row r="102" spans="2:9" ht="15" customHeight="1">
      <c r="B102" s="9"/>
      <c r="C102" s="9"/>
      <c r="D102" s="9"/>
      <c r="E102" s="9"/>
      <c r="F102" s="9"/>
      <c r="G102" s="9"/>
      <c r="H102" s="9"/>
      <c r="I102" s="41"/>
    </row>
    <row r="103" spans="2:9" ht="15" customHeight="1">
      <c r="B103" s="9"/>
      <c r="C103" s="9"/>
      <c r="D103" s="9"/>
      <c r="E103" s="9"/>
      <c r="F103" s="9"/>
      <c r="G103" s="9"/>
      <c r="H103" s="9"/>
      <c r="I103" s="41"/>
    </row>
    <row r="104" spans="2:9" ht="15" customHeight="1">
      <c r="B104" s="9"/>
      <c r="C104" s="9"/>
      <c r="D104" s="9"/>
      <c r="E104" s="9"/>
      <c r="F104" s="9"/>
      <c r="G104" s="9"/>
      <c r="H104" s="9"/>
      <c r="I104" s="41"/>
    </row>
    <row r="105" ht="15" customHeight="1">
      <c r="I105" s="16"/>
    </row>
    <row r="106" ht="15" customHeight="1">
      <c r="I106" s="16"/>
    </row>
    <row r="107" ht="15" customHeight="1">
      <c r="I107" s="16"/>
    </row>
    <row r="108" ht="15" customHeight="1">
      <c r="I108" s="16"/>
    </row>
    <row r="109" ht="15" customHeight="1">
      <c r="I109" s="16"/>
    </row>
    <row r="110" ht="15" customHeight="1">
      <c r="I110" s="16"/>
    </row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</sheetData>
  <sheetProtection/>
  <printOptions/>
  <pageMargins left="0.27" right="0" top="0.25" bottom="0.2" header="0.25" footer="0.2"/>
  <pageSetup fitToHeight="1" fitToWidth="1" horizontalDpi="600" verticalDpi="600" orientation="portrait" paperSize="9" scale="82" r:id="rId2"/>
  <headerFooter alignWithMargins="0">
    <oddFooter>&amp;C&amp;D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L249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3" width="3.7109375" style="49" customWidth="1"/>
    <col min="4" max="4" width="96.28125" style="49" customWidth="1"/>
    <col min="5" max="5" width="12.57421875" style="49" customWidth="1"/>
    <col min="6" max="6" width="24.28125" style="49" customWidth="1"/>
    <col min="7" max="7" width="17.140625" style="49" customWidth="1"/>
    <col min="8" max="8" width="16.7109375" style="49" customWidth="1"/>
    <col min="9" max="9" width="6.421875" style="49" customWidth="1"/>
    <col min="10" max="16384" width="9.140625" style="49" customWidth="1"/>
  </cols>
  <sheetData>
    <row r="1" ht="15"/>
    <row r="2" ht="15"/>
    <row r="3" ht="9.75" customHeight="1"/>
    <row r="4" spans="1:9" ht="9" customHeight="1">
      <c r="A4" s="50"/>
      <c r="B4" s="50"/>
      <c r="C4" s="50"/>
      <c r="D4" s="50"/>
      <c r="E4" s="52"/>
      <c r="F4" s="51"/>
      <c r="G4" s="52"/>
      <c r="H4" s="52"/>
      <c r="I4" s="52"/>
    </row>
    <row r="5" spans="1:9" ht="15" customHeight="1">
      <c r="A5" s="52"/>
      <c r="B5" s="52"/>
      <c r="C5" s="52"/>
      <c r="D5" s="52"/>
      <c r="E5" s="52"/>
      <c r="F5" s="51"/>
      <c r="G5" s="52"/>
      <c r="H5" s="52"/>
      <c r="I5" s="52"/>
    </row>
    <row r="6" spans="1:12" ht="14.25" customHeight="1">
      <c r="A6" s="51" t="s">
        <v>149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4.2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4.25" customHeight="1">
      <c r="A8" s="58" t="s">
        <v>150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4.2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4.25" customHeight="1">
      <c r="A10" s="52" t="s">
        <v>395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4.25" customHeight="1">
      <c r="A11" s="52" t="s">
        <v>256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4.2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4.25" customHeight="1">
      <c r="A13" s="58" t="s">
        <v>151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4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4.25" customHeight="1">
      <c r="A15" s="52" t="s">
        <v>294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4.2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4.25" customHeight="1">
      <c r="A17" s="58" t="s">
        <v>510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4.2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4.25" customHeight="1">
      <c r="A19" s="52" t="s">
        <v>271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4.25" customHeight="1">
      <c r="A20" s="52" t="s">
        <v>408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5" customHeight="1">
      <c r="A21" s="52" t="s">
        <v>409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5">
      <c r="A23" s="52" t="s">
        <v>410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5">
      <c r="A24" s="52" t="s">
        <v>101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5">
      <c r="A26" s="58" t="s">
        <v>509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5">
      <c r="A28" s="52" t="s">
        <v>514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5">
      <c r="A29" s="52" t="s">
        <v>27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5">
      <c r="A30" s="52" t="s">
        <v>407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5">
      <c r="A31" s="52" t="s">
        <v>400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15">
      <c r="A33" s="104" t="s">
        <v>103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5">
      <c r="A34" s="104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5">
      <c r="A35" s="52" t="s">
        <v>291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5">
      <c r="A36" s="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5">
      <c r="A37" s="58" t="s">
        <v>58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5">
      <c r="A39" s="52" t="s">
        <v>49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1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ht="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ht="1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2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1:12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1:12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1:12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1:12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1:12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1:12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1:12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1:12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1:12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12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1:12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1:12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1:12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1:12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1:12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1:12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1:12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1:12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1:12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1:12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1:12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1:12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1:12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1:12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1:12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1:12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1:12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1:12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1:12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1:12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1:12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1:12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1:12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1:12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1:12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1:12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1:12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1:12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1:12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1:12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1:12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1:12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1:12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1:12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1:12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1:12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1:12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1:12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1:12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1:12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1:12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1:12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1:12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1:12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1:12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1:12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1:12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</row>
    <row r="221" spans="1:12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1:12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</row>
    <row r="223" spans="1:12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</row>
    <row r="224" spans="1:12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</row>
    <row r="225" spans="1:12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</row>
    <row r="226" spans="1:12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</row>
    <row r="227" spans="1:12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1:12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</row>
    <row r="229" spans="1:12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</row>
    <row r="230" spans="1:12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</row>
    <row r="231" spans="1:12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</row>
    <row r="232" spans="1:12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</row>
    <row r="233" spans="1:12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</row>
    <row r="234" spans="1:12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</row>
    <row r="235" spans="1:12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</row>
    <row r="236" spans="1:12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</row>
    <row r="237" spans="1:12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</row>
    <row r="238" spans="1:12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</row>
    <row r="239" spans="1:12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</row>
    <row r="240" spans="1:12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1:12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</row>
    <row r="242" spans="1:12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1:12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</row>
    <row r="244" spans="1:12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</row>
    <row r="245" spans="1:12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</row>
    <row r="246" spans="1:12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</row>
    <row r="247" spans="1:12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</row>
    <row r="248" spans="1:12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</row>
    <row r="249" spans="1:12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</row>
  </sheetData>
  <sheetProtection/>
  <printOptions/>
  <pageMargins left="0.22" right="0.25" top="0.25" bottom="0.19" header="0.25" footer="0.19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7"/>
  <sheetViews>
    <sheetView showGridLines="0" zoomScale="80" zoomScaleNormal="80" zoomScalePageLayoutView="0" workbookViewId="0" topLeftCell="A43">
      <selection activeCell="L67" sqref="L67"/>
    </sheetView>
  </sheetViews>
  <sheetFormatPr defaultColWidth="9.140625" defaultRowHeight="12.75"/>
  <cols>
    <col min="1" max="1" width="9.140625" style="1" customWidth="1"/>
    <col min="2" max="4" width="3.7109375" style="1" customWidth="1"/>
    <col min="5" max="5" width="50.28125" style="1" customWidth="1"/>
    <col min="6" max="6" width="6.7109375" style="1" customWidth="1"/>
    <col min="7" max="7" width="11.28125" style="35" customWidth="1"/>
    <col min="8" max="8" width="11.421875" style="1" customWidth="1"/>
    <col min="9" max="9" width="2.7109375" style="1" customWidth="1"/>
    <col min="10" max="11" width="9.140625" style="1" customWidth="1"/>
    <col min="12" max="15" width="18.7109375" style="1" customWidth="1"/>
    <col min="16" max="16384" width="9.140625" style="1" customWidth="1"/>
  </cols>
  <sheetData>
    <row r="1" ht="19.5" customHeight="1">
      <c r="H1" s="2" t="s">
        <v>638</v>
      </c>
    </row>
    <row r="2" ht="15">
      <c r="H2" s="2"/>
    </row>
    <row r="3" ht="15">
      <c r="H3" s="2"/>
    </row>
    <row r="4" ht="15.75" customHeight="1"/>
    <row r="5" ht="15" customHeight="1"/>
    <row r="6" spans="2:9" ht="15.75">
      <c r="B6" s="80" t="s">
        <v>569</v>
      </c>
      <c r="G6" s="62" t="s">
        <v>425</v>
      </c>
      <c r="H6" s="64" t="s">
        <v>426</v>
      </c>
      <c r="I6" s="7"/>
    </row>
    <row r="7" spans="2:9" ht="15.75" hidden="1">
      <c r="B7" s="2"/>
      <c r="G7" s="84" t="s">
        <v>202</v>
      </c>
      <c r="H7" s="113" t="s">
        <v>202</v>
      </c>
      <c r="I7" s="7"/>
    </row>
    <row r="8" spans="7:10" ht="15">
      <c r="G8" s="185">
        <v>2009</v>
      </c>
      <c r="H8" s="167">
        <v>2008</v>
      </c>
      <c r="I8" s="63"/>
      <c r="J8" s="185"/>
    </row>
    <row r="9" spans="6:9" ht="15">
      <c r="F9" s="6"/>
      <c r="G9" s="62" t="s">
        <v>335</v>
      </c>
      <c r="H9" s="3" t="s">
        <v>335</v>
      </c>
      <c r="I9" s="3"/>
    </row>
    <row r="10" spans="2:9" ht="6" customHeight="1">
      <c r="B10" s="4"/>
      <c r="C10" s="4"/>
      <c r="D10" s="4"/>
      <c r="E10" s="4"/>
      <c r="F10" s="4"/>
      <c r="G10" s="66"/>
      <c r="H10" s="4"/>
      <c r="I10" s="4"/>
    </row>
    <row r="11" ht="6" customHeight="1"/>
    <row r="12" spans="2:9" ht="15" customHeight="1">
      <c r="B12" s="38" t="s">
        <v>325</v>
      </c>
      <c r="C12" s="9"/>
      <c r="D12" s="9"/>
      <c r="E12" s="9"/>
      <c r="F12" s="28"/>
      <c r="G12" s="70"/>
      <c r="H12" s="28"/>
      <c r="I12" s="28"/>
    </row>
    <row r="13" spans="2:9" ht="15" customHeight="1">
      <c r="B13" s="38"/>
      <c r="C13" s="9"/>
      <c r="D13" s="9"/>
      <c r="E13" s="9"/>
      <c r="F13" s="28"/>
      <c r="G13" s="70"/>
      <c r="H13" s="28"/>
      <c r="I13" s="29"/>
    </row>
    <row r="14" spans="2:9" ht="15" customHeight="1">
      <c r="B14" s="9" t="s">
        <v>463</v>
      </c>
      <c r="C14" s="9"/>
      <c r="D14" s="9"/>
      <c r="E14" s="9"/>
      <c r="F14" s="28"/>
      <c r="G14" s="160">
        <v>13432</v>
      </c>
      <c r="H14" s="236">
        <v>10876.134900000001</v>
      </c>
      <c r="I14" s="83"/>
    </row>
    <row r="15" spans="2:9" ht="15" customHeight="1">
      <c r="B15" s="9" t="s">
        <v>464</v>
      </c>
      <c r="C15" s="9"/>
      <c r="D15" s="9"/>
      <c r="E15" s="9"/>
      <c r="F15" s="28"/>
      <c r="G15" s="161">
        <v>-6754</v>
      </c>
      <c r="H15" s="195">
        <v>-5701.44554</v>
      </c>
      <c r="I15" s="83"/>
    </row>
    <row r="16" spans="2:9" ht="5.25" customHeight="1">
      <c r="B16" s="9"/>
      <c r="C16" s="9"/>
      <c r="D16" s="9"/>
      <c r="E16" s="9"/>
      <c r="F16" s="28"/>
      <c r="G16" s="161"/>
      <c r="H16" s="201"/>
      <c r="I16" s="83"/>
    </row>
    <row r="17" spans="2:9" ht="3.75" customHeight="1">
      <c r="B17" s="9"/>
      <c r="C17" s="9"/>
      <c r="D17" s="9"/>
      <c r="E17" s="9"/>
      <c r="F17" s="28"/>
      <c r="G17" s="162"/>
      <c r="H17" s="237"/>
      <c r="I17" s="83"/>
    </row>
    <row r="18" spans="2:9" ht="5.25" customHeight="1">
      <c r="B18" s="9"/>
      <c r="C18" s="9"/>
      <c r="D18" s="9"/>
      <c r="E18" s="9"/>
      <c r="F18" s="28"/>
      <c r="G18" s="163"/>
      <c r="H18" s="201"/>
      <c r="I18" s="83"/>
    </row>
    <row r="19" spans="2:9" ht="15" customHeight="1">
      <c r="B19" s="9" t="s">
        <v>465</v>
      </c>
      <c r="C19" s="9"/>
      <c r="D19" s="9"/>
      <c r="E19" s="9"/>
      <c r="F19" s="105"/>
      <c r="G19" s="164">
        <v>6678</v>
      </c>
      <c r="H19" s="201">
        <v>5174.689360000001</v>
      </c>
      <c r="I19" s="83"/>
    </row>
    <row r="20" spans="2:9" ht="15" customHeight="1">
      <c r="B20" s="9" t="s">
        <v>417</v>
      </c>
      <c r="C20" s="9"/>
      <c r="D20" s="9"/>
      <c r="E20" s="9"/>
      <c r="F20" s="28"/>
      <c r="G20" s="161">
        <v>406</v>
      </c>
      <c r="H20" s="195">
        <v>165.96089999999998</v>
      </c>
      <c r="I20" s="83"/>
    </row>
    <row r="21" spans="2:9" ht="15" customHeight="1">
      <c r="B21" s="9" t="s">
        <v>98</v>
      </c>
      <c r="C21" s="9"/>
      <c r="D21" s="9"/>
      <c r="E21" s="9"/>
      <c r="F21" s="28"/>
      <c r="G21" s="161">
        <v>-328</v>
      </c>
      <c r="H21" s="195">
        <v>-411.9928</v>
      </c>
      <c r="I21" s="83"/>
    </row>
    <row r="22" spans="2:9" ht="15" customHeight="1">
      <c r="B22" s="9" t="s">
        <v>593</v>
      </c>
      <c r="C22" s="9"/>
      <c r="D22" s="9"/>
      <c r="E22" s="9"/>
      <c r="F22" s="28"/>
      <c r="G22" s="161">
        <v>118</v>
      </c>
      <c r="H22" s="195">
        <v>20.935109999999987</v>
      </c>
      <c r="I22" s="83"/>
    </row>
    <row r="23" spans="2:9" ht="15" customHeight="1">
      <c r="B23" s="9" t="s">
        <v>533</v>
      </c>
      <c r="C23" s="9"/>
      <c r="D23" s="9"/>
      <c r="E23" s="9"/>
      <c r="F23" s="105"/>
      <c r="G23" s="161">
        <v>-847</v>
      </c>
      <c r="H23" s="195">
        <v>-314.68710999999996</v>
      </c>
      <c r="I23" s="79"/>
    </row>
    <row r="24" spans="2:9" ht="15" customHeight="1">
      <c r="B24" s="9" t="s">
        <v>188</v>
      </c>
      <c r="C24" s="9"/>
      <c r="D24" s="9"/>
      <c r="E24" s="9"/>
      <c r="F24" s="105"/>
      <c r="G24" s="161">
        <v>-1977</v>
      </c>
      <c r="H24" s="195">
        <v>-466.4619</v>
      </c>
      <c r="I24" s="83"/>
    </row>
    <row r="25" spans="2:9" ht="11.25" customHeight="1">
      <c r="B25" s="9"/>
      <c r="C25" s="9"/>
      <c r="D25" s="9"/>
      <c r="E25" s="9"/>
      <c r="F25" s="28"/>
      <c r="G25" s="165"/>
      <c r="H25" s="237"/>
      <c r="I25" s="83"/>
    </row>
    <row r="26" spans="2:9" ht="15" customHeight="1">
      <c r="B26" s="9"/>
      <c r="C26" s="9"/>
      <c r="D26" s="9"/>
      <c r="E26" s="9"/>
      <c r="F26" s="28"/>
      <c r="G26" s="145"/>
      <c r="H26" s="41"/>
      <c r="I26" s="28"/>
    </row>
    <row r="27" spans="2:9" ht="15" customHeight="1">
      <c r="B27" s="38" t="s">
        <v>38</v>
      </c>
      <c r="C27" s="9"/>
      <c r="D27" s="9"/>
      <c r="E27" s="9"/>
      <c r="F27" s="28"/>
      <c r="G27" s="145">
        <v>4050</v>
      </c>
      <c r="H27" s="41">
        <v>4169.4435600000015</v>
      </c>
      <c r="I27" s="28"/>
    </row>
    <row r="28" spans="2:9" ht="15" customHeight="1">
      <c r="B28" s="9"/>
      <c r="C28" s="9"/>
      <c r="D28" s="9"/>
      <c r="E28" s="9"/>
      <c r="F28" s="28"/>
      <c r="G28" s="40"/>
      <c r="H28" s="41"/>
      <c r="I28" s="28"/>
    </row>
    <row r="29" spans="2:9" ht="15" customHeight="1">
      <c r="B29" s="38" t="s">
        <v>162</v>
      </c>
      <c r="C29" s="9"/>
      <c r="D29" s="9"/>
      <c r="E29" s="9"/>
      <c r="F29" s="28"/>
      <c r="G29" s="40"/>
      <c r="H29" s="41"/>
      <c r="I29" s="28"/>
    </row>
    <row r="30" spans="2:9" ht="5.25" customHeight="1">
      <c r="B30" s="9"/>
      <c r="C30" s="9"/>
      <c r="D30" s="9"/>
      <c r="E30" s="9"/>
      <c r="F30" s="28"/>
      <c r="G30" s="40"/>
      <c r="H30" s="19"/>
      <c r="I30" s="29"/>
    </row>
    <row r="31" spans="2:9" ht="6" customHeight="1">
      <c r="B31" s="9"/>
      <c r="C31" s="9"/>
      <c r="D31" s="9"/>
      <c r="E31" s="9"/>
      <c r="F31" s="28"/>
      <c r="G31" s="160"/>
      <c r="H31" s="238"/>
      <c r="I31" s="79"/>
    </row>
    <row r="32" spans="2:9" ht="15" customHeight="1">
      <c r="B32" s="9" t="s">
        <v>215</v>
      </c>
      <c r="C32" s="9"/>
      <c r="D32" s="9"/>
      <c r="E32" s="47"/>
      <c r="F32" s="48"/>
      <c r="G32" s="161">
        <v>-927</v>
      </c>
      <c r="H32" s="195">
        <v>-1193.7710900000002</v>
      </c>
      <c r="I32" s="83"/>
    </row>
    <row r="33" spans="2:9" ht="15" customHeight="1">
      <c r="B33" s="9" t="s">
        <v>216</v>
      </c>
      <c r="C33" s="9"/>
      <c r="D33" s="9"/>
      <c r="E33" s="47"/>
      <c r="F33" s="48"/>
      <c r="G33" s="161">
        <v>-2337</v>
      </c>
      <c r="H33" s="195">
        <v>-1465.1708700000001</v>
      </c>
      <c r="I33" s="83"/>
    </row>
    <row r="34" spans="2:9" ht="15" customHeight="1">
      <c r="B34" s="9" t="s">
        <v>217</v>
      </c>
      <c r="C34" s="47"/>
      <c r="D34" s="47"/>
      <c r="E34" s="47"/>
      <c r="F34" s="28"/>
      <c r="G34" s="161">
        <v>9</v>
      </c>
      <c r="H34" s="195">
        <v>27.67211</v>
      </c>
      <c r="I34" s="83"/>
    </row>
    <row r="35" spans="2:9" ht="0.75" customHeight="1">
      <c r="B35" s="9" t="s">
        <v>452</v>
      </c>
      <c r="C35" s="47"/>
      <c r="D35" s="47"/>
      <c r="E35" s="47"/>
      <c r="F35" s="28"/>
      <c r="G35" s="161">
        <v>0</v>
      </c>
      <c r="H35" s="195">
        <v>0</v>
      </c>
      <c r="I35" s="83"/>
    </row>
    <row r="36" spans="2:9" ht="15" customHeight="1">
      <c r="B36" s="9" t="s">
        <v>595</v>
      </c>
      <c r="C36" s="47"/>
      <c r="D36" s="9"/>
      <c r="E36" s="47"/>
      <c r="F36" s="48"/>
      <c r="G36" s="252">
        <v>120</v>
      </c>
      <c r="H36" s="253">
        <v>0</v>
      </c>
      <c r="I36" s="83"/>
    </row>
    <row r="37" spans="2:9" ht="15" customHeight="1">
      <c r="B37" s="9" t="s">
        <v>563</v>
      </c>
      <c r="C37" s="9"/>
      <c r="D37" s="9"/>
      <c r="E37" s="47"/>
      <c r="F37" s="48"/>
      <c r="G37" s="252">
        <v>0</v>
      </c>
      <c r="H37" s="253">
        <v>135.0185</v>
      </c>
      <c r="I37" s="79"/>
    </row>
    <row r="38" spans="2:9" ht="15" customHeight="1">
      <c r="B38" s="9" t="s">
        <v>564</v>
      </c>
      <c r="C38" s="9"/>
      <c r="D38" s="9"/>
      <c r="E38" s="47"/>
      <c r="F38" s="48"/>
      <c r="G38" s="252">
        <v>0</v>
      </c>
      <c r="H38" s="253">
        <v>32</v>
      </c>
      <c r="I38" s="79"/>
    </row>
    <row r="39" spans="2:9" ht="15" customHeight="1">
      <c r="B39" s="9" t="s">
        <v>567</v>
      </c>
      <c r="C39" s="9"/>
      <c r="D39" s="9"/>
      <c r="E39" s="47"/>
      <c r="F39" s="48"/>
      <c r="G39" s="252">
        <v>0</v>
      </c>
      <c r="H39" s="253">
        <v>37</v>
      </c>
      <c r="I39" s="28"/>
    </row>
    <row r="40" spans="2:9" ht="1.5" customHeight="1">
      <c r="B40" s="9" t="s">
        <v>594</v>
      </c>
      <c r="C40" s="9"/>
      <c r="D40" s="9"/>
      <c r="E40" s="47"/>
      <c r="F40" s="48"/>
      <c r="G40" s="254">
        <v>0</v>
      </c>
      <c r="H40" s="253">
        <v>0</v>
      </c>
      <c r="I40" s="28"/>
    </row>
    <row r="41" spans="2:9" ht="9" customHeight="1">
      <c r="B41" s="9"/>
      <c r="C41" s="9"/>
      <c r="D41" s="9"/>
      <c r="E41" s="47"/>
      <c r="F41" s="48"/>
      <c r="G41" s="255"/>
      <c r="H41" s="256"/>
      <c r="I41" s="28"/>
    </row>
    <row r="42" spans="2:9" ht="15" customHeight="1">
      <c r="B42" s="9"/>
      <c r="C42" s="9"/>
      <c r="D42" s="47"/>
      <c r="E42" s="47"/>
      <c r="F42" s="48"/>
      <c r="G42" s="166"/>
      <c r="H42" s="41"/>
      <c r="I42" s="28"/>
    </row>
    <row r="43" spans="2:9" ht="15" customHeight="1">
      <c r="B43" s="38" t="s">
        <v>241</v>
      </c>
      <c r="C43" s="9"/>
      <c r="D43" s="47"/>
      <c r="E43" s="47"/>
      <c r="F43" s="48"/>
      <c r="G43" s="40">
        <v>-3135</v>
      </c>
      <c r="H43" s="41">
        <v>-2427.25135</v>
      </c>
      <c r="I43" s="28"/>
    </row>
    <row r="44" spans="2:9" ht="15" customHeight="1">
      <c r="B44" s="47"/>
      <c r="C44" s="47"/>
      <c r="D44" s="47"/>
      <c r="E44" s="47"/>
      <c r="F44" s="48"/>
      <c r="G44" s="166"/>
      <c r="H44" s="41"/>
      <c r="I44" s="28"/>
    </row>
    <row r="45" spans="2:9" ht="15" customHeight="1">
      <c r="B45" s="38" t="s">
        <v>139</v>
      </c>
      <c r="C45" s="47"/>
      <c r="D45" s="47"/>
      <c r="E45" s="47"/>
      <c r="F45" s="48"/>
      <c r="G45" s="40"/>
      <c r="H45" s="41"/>
      <c r="I45" s="28"/>
    </row>
    <row r="46" spans="2:9" ht="9" customHeight="1">
      <c r="B46" s="9"/>
      <c r="C46" s="47"/>
      <c r="D46" s="47"/>
      <c r="E46" s="47"/>
      <c r="F46" s="48"/>
      <c r="G46" s="144"/>
      <c r="H46" s="18"/>
      <c r="I46" s="29"/>
    </row>
    <row r="47" spans="2:9" ht="5.25" customHeight="1">
      <c r="B47" s="9"/>
      <c r="C47" s="47"/>
      <c r="D47" s="47"/>
      <c r="E47" s="47"/>
      <c r="F47" s="48"/>
      <c r="G47" s="161"/>
      <c r="H47" s="195"/>
      <c r="I47" s="83"/>
    </row>
    <row r="48" spans="2:9" ht="15" customHeight="1">
      <c r="B48" s="9" t="s">
        <v>83</v>
      </c>
      <c r="C48" s="47"/>
      <c r="D48" s="47"/>
      <c r="E48" s="47"/>
      <c r="F48" s="48"/>
      <c r="G48" s="161">
        <v>27</v>
      </c>
      <c r="H48" s="195">
        <v>65.717</v>
      </c>
      <c r="I48" s="83"/>
    </row>
    <row r="49" spans="2:9" ht="15" customHeight="1">
      <c r="B49" s="9" t="s">
        <v>611</v>
      </c>
      <c r="C49" s="47"/>
      <c r="D49" s="47"/>
      <c r="E49" s="47"/>
      <c r="F49" s="48"/>
      <c r="G49" s="161">
        <v>-25</v>
      </c>
      <c r="H49" s="253">
        <v>0</v>
      </c>
      <c r="I49" s="83"/>
    </row>
    <row r="50" spans="2:9" ht="15" customHeight="1">
      <c r="B50" s="9" t="s">
        <v>354</v>
      </c>
      <c r="C50" s="47"/>
      <c r="D50" s="47"/>
      <c r="E50" s="47"/>
      <c r="F50" s="48"/>
      <c r="G50" s="161">
        <v>259</v>
      </c>
      <c r="H50" s="195">
        <v>557.51276</v>
      </c>
      <c r="I50" s="83"/>
    </row>
    <row r="51" spans="2:9" ht="15" customHeight="1">
      <c r="B51" s="9" t="s">
        <v>90</v>
      </c>
      <c r="C51" s="47"/>
      <c r="D51" s="47"/>
      <c r="E51" s="47"/>
      <c r="F51" s="48"/>
      <c r="G51" s="161">
        <v>-312</v>
      </c>
      <c r="H51" s="195">
        <v>-803.8325</v>
      </c>
      <c r="I51" s="28"/>
    </row>
    <row r="52" spans="2:9" ht="15" customHeight="1">
      <c r="B52" s="9" t="s">
        <v>427</v>
      </c>
      <c r="C52" s="47"/>
      <c r="D52" s="47"/>
      <c r="E52" s="47"/>
      <c r="F52" s="48"/>
      <c r="G52" s="161">
        <v>-120</v>
      </c>
      <c r="H52" s="195">
        <v>4.684449999999998</v>
      </c>
      <c r="I52" s="28"/>
    </row>
    <row r="53" spans="2:9" ht="6.75" customHeight="1">
      <c r="B53" s="9"/>
      <c r="C53" s="47"/>
      <c r="D53" s="47"/>
      <c r="E53" s="47"/>
      <c r="F53" s="48"/>
      <c r="G53" s="162"/>
      <c r="H53" s="196"/>
      <c r="I53" s="28"/>
    </row>
    <row r="54" spans="2:8" ht="15" customHeight="1">
      <c r="B54" s="9"/>
      <c r="C54" s="47"/>
      <c r="G54" s="16"/>
      <c r="H54" s="16"/>
    </row>
    <row r="55" spans="2:9" ht="15" customHeight="1">
      <c r="B55" s="290" t="s">
        <v>649</v>
      </c>
      <c r="C55" s="291"/>
      <c r="D55" s="291"/>
      <c r="E55" s="291"/>
      <c r="F55" s="48"/>
      <c r="G55" s="40">
        <v>-171</v>
      </c>
      <c r="H55" s="41">
        <v>-174.91829000000004</v>
      </c>
      <c r="I55" s="28"/>
    </row>
    <row r="56" spans="4:9" ht="15" customHeight="1">
      <c r="D56" s="47"/>
      <c r="E56" s="47"/>
      <c r="F56" s="48"/>
      <c r="G56" s="40"/>
      <c r="H56" s="41"/>
      <c r="I56" s="28"/>
    </row>
    <row r="57" spans="2:9" ht="5.25" customHeight="1">
      <c r="B57" s="9"/>
      <c r="C57" s="47"/>
      <c r="D57" s="47"/>
      <c r="E57" s="47"/>
      <c r="F57" s="48"/>
      <c r="G57" s="276"/>
      <c r="H57" s="277"/>
      <c r="I57" s="30"/>
    </row>
    <row r="58" spans="2:9" ht="5.25" customHeight="1">
      <c r="B58" s="9"/>
      <c r="C58" s="47"/>
      <c r="D58" s="47"/>
      <c r="E58" s="47"/>
      <c r="F58" s="48"/>
      <c r="G58" s="40"/>
      <c r="H58" s="41"/>
      <c r="I58" s="28"/>
    </row>
    <row r="59" spans="2:9" ht="15" customHeight="1">
      <c r="B59" s="38" t="s">
        <v>534</v>
      </c>
      <c r="C59" s="47"/>
      <c r="D59" s="47"/>
      <c r="E59" s="47"/>
      <c r="F59" s="48"/>
      <c r="G59" s="40">
        <v>744</v>
      </c>
      <c r="H59" s="41">
        <v>1567.2739200000015</v>
      </c>
      <c r="I59" s="28"/>
    </row>
    <row r="60" spans="2:9" ht="6.75" customHeight="1">
      <c r="B60" s="38"/>
      <c r="C60" s="47"/>
      <c r="D60" s="47"/>
      <c r="E60" s="47"/>
      <c r="F60" s="48"/>
      <c r="G60" s="40"/>
      <c r="H60" s="41"/>
      <c r="I60" s="28"/>
    </row>
    <row r="61" spans="2:9" ht="15" customHeight="1">
      <c r="B61" s="9" t="s">
        <v>362</v>
      </c>
      <c r="C61" s="47"/>
      <c r="D61" s="47"/>
      <c r="E61" s="47"/>
      <c r="F61" s="48"/>
      <c r="G61" s="40">
        <v>2594.2739200000015</v>
      </c>
      <c r="H61" s="41">
        <v>1039</v>
      </c>
      <c r="I61" s="28"/>
    </row>
    <row r="62" spans="2:9" ht="9" customHeight="1">
      <c r="B62" s="9"/>
      <c r="C62" s="47"/>
      <c r="D62" s="47"/>
      <c r="E62" s="47"/>
      <c r="F62" s="48"/>
      <c r="G62" s="40"/>
      <c r="H62" s="19"/>
      <c r="I62" s="28"/>
    </row>
    <row r="63" spans="2:9" ht="15" customHeight="1">
      <c r="B63" s="9" t="s">
        <v>462</v>
      </c>
      <c r="C63" s="47"/>
      <c r="D63" s="47"/>
      <c r="E63" s="47"/>
      <c r="F63" s="48"/>
      <c r="G63" s="40">
        <v>-13</v>
      </c>
      <c r="H63" s="19">
        <v>-12</v>
      </c>
      <c r="I63" s="28"/>
    </row>
    <row r="64" spans="2:9" ht="9" customHeight="1">
      <c r="B64" s="9"/>
      <c r="C64" s="47"/>
      <c r="D64" s="47"/>
      <c r="E64" s="47"/>
      <c r="F64" s="28"/>
      <c r="G64" s="40"/>
      <c r="H64" s="41"/>
      <c r="I64" s="28"/>
    </row>
    <row r="65" spans="2:9" ht="6.75" customHeight="1">
      <c r="B65" s="9"/>
      <c r="C65" s="47"/>
      <c r="D65" s="47"/>
      <c r="E65" s="47"/>
      <c r="F65" s="48"/>
      <c r="G65" s="40"/>
      <c r="H65" s="19"/>
      <c r="I65" s="28"/>
    </row>
    <row r="66" spans="2:9" ht="20.25" customHeight="1" thickBot="1">
      <c r="B66" s="38" t="s">
        <v>507</v>
      </c>
      <c r="C66" s="47"/>
      <c r="D66" s="47"/>
      <c r="E66" s="47"/>
      <c r="F66" s="48"/>
      <c r="G66" s="246">
        <v>3325.2739200000015</v>
      </c>
      <c r="H66" s="247">
        <v>2594.2739200000015</v>
      </c>
      <c r="I66" s="28"/>
    </row>
    <row r="67" spans="2:9" ht="15" customHeight="1">
      <c r="B67" s="4"/>
      <c r="C67" s="4"/>
      <c r="D67" s="4"/>
      <c r="E67" s="4"/>
      <c r="F67" s="4"/>
      <c r="G67" s="66"/>
      <c r="H67" s="4"/>
      <c r="I67" s="41"/>
    </row>
    <row r="68" spans="2:9" ht="15" customHeight="1">
      <c r="B68" s="119"/>
      <c r="I68" s="16"/>
    </row>
    <row r="69" ht="15" customHeight="1">
      <c r="I69" s="16"/>
    </row>
    <row r="70" ht="15">
      <c r="G70" s="1"/>
    </row>
    <row r="71" ht="15">
      <c r="I71" s="16"/>
    </row>
    <row r="72" ht="15">
      <c r="I72" s="16"/>
    </row>
    <row r="73" ht="15">
      <c r="I73" s="16"/>
    </row>
    <row r="74" ht="15">
      <c r="I74" s="16"/>
    </row>
    <row r="75" ht="15">
      <c r="I75" s="5"/>
    </row>
    <row r="76" ht="15">
      <c r="I76" s="5"/>
    </row>
    <row r="77" ht="15">
      <c r="I77" s="5"/>
    </row>
    <row r="78" ht="15">
      <c r="I78" s="5"/>
    </row>
    <row r="79" ht="15">
      <c r="I79" s="5"/>
    </row>
    <row r="80" ht="15">
      <c r="I80" s="5"/>
    </row>
    <row r="81" ht="15">
      <c r="I81" s="5"/>
    </row>
    <row r="82" ht="15">
      <c r="I82" s="5"/>
    </row>
    <row r="83" ht="15">
      <c r="I83" s="5"/>
    </row>
    <row r="84" ht="15">
      <c r="I84" s="5"/>
    </row>
    <row r="85" ht="15">
      <c r="I85" s="5"/>
    </row>
    <row r="86" ht="15">
      <c r="I86" s="5"/>
    </row>
    <row r="87" ht="15">
      <c r="I87" s="5"/>
    </row>
    <row r="88" ht="15">
      <c r="I88" s="5"/>
    </row>
    <row r="89" ht="15">
      <c r="I89" s="5"/>
    </row>
    <row r="90" ht="15">
      <c r="I90" s="5"/>
    </row>
    <row r="91" ht="15">
      <c r="I91" s="5"/>
    </row>
    <row r="92" ht="15">
      <c r="I92" s="5"/>
    </row>
    <row r="93" ht="15">
      <c r="I93" s="5"/>
    </row>
    <row r="94" ht="15">
      <c r="I94" s="5"/>
    </row>
    <row r="95" ht="15">
      <c r="I95" s="5"/>
    </row>
    <row r="96" ht="15">
      <c r="I96" s="5"/>
    </row>
    <row r="97" ht="15">
      <c r="I97" s="5"/>
    </row>
  </sheetData>
  <sheetProtection/>
  <printOptions/>
  <pageMargins left="0.27" right="0.26" top="0.25" bottom="0.2" header="0.25" footer="0.2"/>
  <pageSetup fitToHeight="1" fitToWidth="1" horizontalDpi="600" verticalDpi="600" orientation="portrait" paperSize="9" scale="97" r:id="rId2"/>
  <headerFooter alignWithMargins="0">
    <oddFooter>&amp;C&amp;D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19"/>
  <sheetViews>
    <sheetView showGridLines="0" zoomScale="80" zoomScaleNormal="80" zoomScalePageLayoutView="0" workbookViewId="0" topLeftCell="A1">
      <selection activeCell="D25" sqref="D25"/>
    </sheetView>
  </sheetViews>
  <sheetFormatPr defaultColWidth="9.140625" defaultRowHeight="15" customHeight="1"/>
  <cols>
    <col min="1" max="1" width="4.7109375" style="35" customWidth="1"/>
    <col min="2" max="3" width="3.7109375" style="35" customWidth="1"/>
    <col min="4" max="4" width="61.28125" style="35" customWidth="1"/>
    <col min="5" max="5" width="10.140625" style="60" customWidth="1"/>
    <col min="6" max="6" width="14.57421875" style="35" customWidth="1"/>
    <col min="7" max="7" width="2.7109375" style="35" customWidth="1"/>
    <col min="8" max="8" width="10.28125" style="60" hidden="1" customWidth="1"/>
    <col min="9" max="9" width="10.140625" style="35" hidden="1" customWidth="1"/>
    <col min="10" max="10" width="4.8515625" style="35" customWidth="1"/>
    <col min="11" max="12" width="8.421875" style="35" customWidth="1"/>
    <col min="13" max="18" width="18.7109375" style="35" customWidth="1"/>
    <col min="19" max="16384" width="9.140625" style="35" customWidth="1"/>
  </cols>
  <sheetData>
    <row r="2" ht="15" customHeight="1">
      <c r="F2" s="261" t="s">
        <v>629</v>
      </c>
    </row>
    <row r="3" ht="15" customHeight="1">
      <c r="G3" s="60"/>
    </row>
    <row r="4" spans="1:7" ht="15" customHeight="1">
      <c r="A4" s="81" t="s">
        <v>675</v>
      </c>
      <c r="G4" s="60"/>
    </row>
    <row r="5" spans="1:9" ht="15" customHeight="1">
      <c r="A5" s="60"/>
      <c r="E5" s="82"/>
      <c r="F5" s="84"/>
      <c r="G5" s="62"/>
      <c r="H5" s="82" t="s">
        <v>68</v>
      </c>
      <c r="I5" s="84" t="s">
        <v>68</v>
      </c>
    </row>
    <row r="6" spans="1:9" ht="15" customHeight="1">
      <c r="A6" s="60"/>
      <c r="B6" s="60" t="s">
        <v>617</v>
      </c>
      <c r="E6" s="82"/>
      <c r="F6" s="84"/>
      <c r="G6" s="62"/>
      <c r="H6" s="82" t="s">
        <v>202</v>
      </c>
      <c r="I6" s="84" t="s">
        <v>202</v>
      </c>
    </row>
    <row r="7" spans="5:9" ht="15" customHeight="1">
      <c r="E7" s="186"/>
      <c r="F7" s="187"/>
      <c r="G7" s="63"/>
      <c r="H7" s="204">
        <v>2007</v>
      </c>
      <c r="I7" s="63">
        <v>2006</v>
      </c>
    </row>
    <row r="8" spans="1:9" ht="15" customHeight="1">
      <c r="A8" s="70">
        <v>1</v>
      </c>
      <c r="B8" s="292" t="s">
        <v>676</v>
      </c>
      <c r="C8" s="292"/>
      <c r="D8" s="292"/>
      <c r="E8" s="74"/>
      <c r="F8" s="159"/>
      <c r="G8" s="159"/>
      <c r="H8" s="74" t="s">
        <v>335</v>
      </c>
      <c r="I8" s="159" t="s">
        <v>335</v>
      </c>
    </row>
    <row r="9" spans="1:9" ht="15" customHeight="1">
      <c r="A9" s="68"/>
      <c r="B9" s="70" t="s">
        <v>517</v>
      </c>
      <c r="C9" s="70"/>
      <c r="D9" s="70"/>
      <c r="E9" s="69"/>
      <c r="F9" s="70"/>
      <c r="G9" s="72"/>
      <c r="H9" s="100"/>
      <c r="I9" s="72"/>
    </row>
    <row r="10" spans="1:9" ht="15" customHeight="1">
      <c r="A10" s="68"/>
      <c r="B10" s="70" t="s">
        <v>518</v>
      </c>
      <c r="C10" s="70"/>
      <c r="D10" s="70"/>
      <c r="E10" s="69"/>
      <c r="F10" s="70"/>
      <c r="G10" s="72"/>
      <c r="H10" s="100"/>
      <c r="I10" s="72"/>
    </row>
    <row r="11" spans="1:9" ht="15" customHeight="1">
      <c r="A11" s="68"/>
      <c r="B11" s="70"/>
      <c r="C11" s="70"/>
      <c r="D11" s="70"/>
      <c r="E11" s="69"/>
      <c r="F11" s="70"/>
      <c r="G11" s="72"/>
      <c r="H11" s="100"/>
      <c r="I11" s="72"/>
    </row>
    <row r="12" spans="1:9" ht="15" customHeight="1">
      <c r="A12" s="68"/>
      <c r="B12" s="70" t="s">
        <v>570</v>
      </c>
      <c r="D12" s="70"/>
      <c r="E12" s="69"/>
      <c r="F12" s="14"/>
      <c r="G12" s="14"/>
      <c r="H12" s="92"/>
      <c r="I12" s="14"/>
    </row>
    <row r="13" spans="1:11" ht="15" customHeight="1">
      <c r="A13" s="70"/>
      <c r="B13" s="292" t="s">
        <v>673</v>
      </c>
      <c r="C13" s="293"/>
      <c r="D13" s="292"/>
      <c r="E13" s="331"/>
      <c r="F13" s="332"/>
      <c r="G13" s="332"/>
      <c r="H13" s="331"/>
      <c r="I13" s="332"/>
      <c r="J13" s="293"/>
      <c r="K13" s="293"/>
    </row>
    <row r="14" spans="1:11" ht="15" customHeight="1">
      <c r="A14" s="70"/>
      <c r="B14" s="292" t="s">
        <v>674</v>
      </c>
      <c r="C14" s="293"/>
      <c r="D14" s="292"/>
      <c r="E14" s="331"/>
      <c r="F14" s="332"/>
      <c r="G14" s="332"/>
      <c r="H14" s="331"/>
      <c r="I14" s="332"/>
      <c r="J14" s="293"/>
      <c r="K14" s="293"/>
    </row>
    <row r="15" spans="1:9" ht="15" customHeight="1">
      <c r="A15" s="70"/>
      <c r="B15" s="69"/>
      <c r="D15" s="70"/>
      <c r="E15" s="92"/>
      <c r="F15" s="14"/>
      <c r="G15" s="14"/>
      <c r="H15" s="92"/>
      <c r="I15" s="14"/>
    </row>
    <row r="16" spans="1:9" ht="15" customHeight="1">
      <c r="A16" s="205"/>
      <c r="B16" s="70" t="s">
        <v>535</v>
      </c>
      <c r="D16" s="70"/>
      <c r="E16" s="92"/>
      <c r="F16" s="14"/>
      <c r="G16" s="14"/>
      <c r="H16" s="92"/>
      <c r="I16" s="14"/>
    </row>
    <row r="17" spans="1:9" ht="15" customHeight="1">
      <c r="A17" s="70"/>
      <c r="B17" s="70" t="s">
        <v>519</v>
      </c>
      <c r="D17" s="70"/>
      <c r="E17" s="92"/>
      <c r="F17" s="14"/>
      <c r="G17" s="14"/>
      <c r="H17" s="121"/>
      <c r="I17" s="123"/>
    </row>
    <row r="18" spans="1:9" ht="15" customHeight="1">
      <c r="A18" s="70"/>
      <c r="B18" s="70"/>
      <c r="D18" s="70"/>
      <c r="E18" s="92"/>
      <c r="F18" s="14"/>
      <c r="G18" s="14"/>
      <c r="H18" s="92"/>
      <c r="I18" s="70"/>
    </row>
    <row r="19" spans="1:10" ht="18" customHeight="1">
      <c r="A19" s="70"/>
      <c r="B19" s="319" t="s">
        <v>664</v>
      </c>
      <c r="C19" s="320"/>
      <c r="D19" s="319" t="s">
        <v>672</v>
      </c>
      <c r="E19" s="333"/>
      <c r="F19" s="322"/>
      <c r="G19" s="322"/>
      <c r="H19" s="321"/>
      <c r="I19" s="323"/>
      <c r="J19" s="324"/>
    </row>
    <row r="20" spans="1:10" ht="15" customHeight="1">
      <c r="A20" s="69"/>
      <c r="B20" s="234" t="s">
        <v>663</v>
      </c>
      <c r="C20" s="324"/>
      <c r="D20" s="323"/>
      <c r="E20" s="321"/>
      <c r="F20" s="322"/>
      <c r="G20" s="322"/>
      <c r="H20" s="321"/>
      <c r="I20" s="323"/>
      <c r="J20" s="324"/>
    </row>
    <row r="21" spans="1:10" ht="15" customHeight="1">
      <c r="A21" s="69"/>
      <c r="B21" s="234" t="s">
        <v>662</v>
      </c>
      <c r="C21" s="324"/>
      <c r="D21" s="323"/>
      <c r="E21" s="321"/>
      <c r="F21" s="322"/>
      <c r="G21" s="322"/>
      <c r="H21" s="321"/>
      <c r="I21" s="323"/>
      <c r="J21" s="324"/>
    </row>
    <row r="22" spans="1:10" ht="15" customHeight="1">
      <c r="A22" s="70"/>
      <c r="B22" s="234" t="s">
        <v>661</v>
      </c>
      <c r="C22" s="324"/>
      <c r="D22" s="323"/>
      <c r="E22" s="321"/>
      <c r="F22" s="322"/>
      <c r="G22" s="322"/>
      <c r="H22" s="325"/>
      <c r="I22" s="326"/>
      <c r="J22" s="324"/>
    </row>
    <row r="23" spans="1:10" ht="15" customHeight="1">
      <c r="A23" s="70"/>
      <c r="B23" s="234" t="s">
        <v>614</v>
      </c>
      <c r="C23" s="324"/>
      <c r="D23" s="323"/>
      <c r="E23" s="321"/>
      <c r="F23" s="322"/>
      <c r="G23" s="322"/>
      <c r="H23" s="321"/>
      <c r="I23" s="327"/>
      <c r="J23" s="324"/>
    </row>
    <row r="24" spans="1:9" ht="15" customHeight="1">
      <c r="A24" s="70"/>
      <c r="B24" s="239"/>
      <c r="D24" s="70"/>
      <c r="E24" s="92"/>
      <c r="F24" s="14"/>
      <c r="G24" s="14"/>
      <c r="H24" s="92"/>
      <c r="I24" s="123"/>
    </row>
    <row r="25" spans="1:9" ht="15" customHeight="1">
      <c r="A25" s="70"/>
      <c r="D25" s="70"/>
      <c r="E25" s="92"/>
      <c r="F25" s="14"/>
      <c r="G25" s="14"/>
      <c r="H25" s="121"/>
      <c r="I25" s="123"/>
    </row>
    <row r="26" spans="1:9" ht="15" customHeight="1" thickBot="1">
      <c r="A26" s="70"/>
      <c r="D26" s="70"/>
      <c r="E26" s="92"/>
      <c r="F26" s="14"/>
      <c r="G26" s="14"/>
      <c r="H26" s="97"/>
      <c r="I26" s="90"/>
    </row>
    <row r="27" spans="1:9" ht="15" customHeight="1">
      <c r="A27" s="70"/>
      <c r="B27" s="70"/>
      <c r="D27" s="70"/>
      <c r="E27" s="92"/>
      <c r="F27" s="14"/>
      <c r="G27" s="14"/>
      <c r="H27" s="14"/>
      <c r="I27" s="14"/>
    </row>
    <row r="28" spans="5:9" ht="15" customHeight="1">
      <c r="E28" s="92"/>
      <c r="F28" s="14"/>
      <c r="G28" s="14"/>
      <c r="H28" s="67"/>
      <c r="I28" s="66"/>
    </row>
    <row r="29" spans="5:9" ht="15" customHeight="1">
      <c r="E29" s="92"/>
      <c r="F29" s="14"/>
      <c r="G29" s="14"/>
      <c r="H29" s="101"/>
      <c r="I29" s="141"/>
    </row>
    <row r="30" spans="5:9" ht="15" customHeight="1">
      <c r="E30" s="92"/>
      <c r="F30" s="14"/>
      <c r="G30" s="14"/>
      <c r="H30" s="101"/>
      <c r="I30" s="141"/>
    </row>
    <row r="31" spans="1:9" ht="15" customHeight="1">
      <c r="A31"/>
      <c r="B31"/>
      <c r="C31"/>
      <c r="D31"/>
      <c r="E31" s="101"/>
      <c r="F31" s="141"/>
      <c r="G31"/>
      <c r="H31" s="101"/>
      <c r="I31" s="141"/>
    </row>
    <row r="32" spans="1:9" ht="15" customHeight="1">
      <c r="A32"/>
      <c r="B32"/>
      <c r="C32"/>
      <c r="D32"/>
      <c r="E32" s="101"/>
      <c r="F32" s="141"/>
      <c r="G32"/>
      <c r="H32" s="101"/>
      <c r="I32" s="141"/>
    </row>
    <row r="33" spans="1:9" ht="15" customHeight="1">
      <c r="A33"/>
      <c r="B33"/>
      <c r="C33"/>
      <c r="D33"/>
      <c r="E33" s="101"/>
      <c r="F33" s="141"/>
      <c r="G33"/>
      <c r="H33" s="101"/>
      <c r="I33" s="141"/>
    </row>
    <row r="34" spans="1:9" ht="15" customHeight="1">
      <c r="A34"/>
      <c r="B34"/>
      <c r="C34"/>
      <c r="D34"/>
      <c r="E34" s="101"/>
      <c r="F34" s="141"/>
      <c r="G34"/>
      <c r="H34" s="101"/>
      <c r="I34" s="141"/>
    </row>
    <row r="35" spans="1:9" ht="15" customHeight="1">
      <c r="A35"/>
      <c r="B35"/>
      <c r="C35"/>
      <c r="D35"/>
      <c r="E35" s="101"/>
      <c r="F35" s="141"/>
      <c r="G35"/>
      <c r="H35" s="101"/>
      <c r="I35" s="141"/>
    </row>
    <row r="36" spans="1:9" ht="15" customHeight="1">
      <c r="A36"/>
      <c r="B36"/>
      <c r="C36"/>
      <c r="D36"/>
      <c r="E36" s="101"/>
      <c r="F36" s="141"/>
      <c r="G36"/>
      <c r="H36" s="101"/>
      <c r="I36" s="141"/>
    </row>
    <row r="37" spans="1:9" ht="15" customHeight="1">
      <c r="A37"/>
      <c r="B37"/>
      <c r="C37"/>
      <c r="D37"/>
      <c r="E37" s="101"/>
      <c r="F37" s="141"/>
      <c r="G37"/>
      <c r="H37" s="101"/>
      <c r="I37" s="141"/>
    </row>
    <row r="38" spans="1:9" ht="15" customHeight="1">
      <c r="A38"/>
      <c r="B38"/>
      <c r="C38"/>
      <c r="D38"/>
      <c r="E38" s="101"/>
      <c r="F38" s="141"/>
      <c r="G38"/>
      <c r="H38" s="101"/>
      <c r="I38" s="141"/>
    </row>
    <row r="39" spans="1:9" ht="15" customHeight="1">
      <c r="A39"/>
      <c r="B39"/>
      <c r="C39"/>
      <c r="D39"/>
      <c r="E39" s="101"/>
      <c r="F39" s="141"/>
      <c r="G39"/>
      <c r="H39" s="101"/>
      <c r="I39" s="141"/>
    </row>
    <row r="40" spans="1:9" ht="15" customHeight="1">
      <c r="A40"/>
      <c r="B40"/>
      <c r="C40"/>
      <c r="D40"/>
      <c r="E40" s="101"/>
      <c r="F40" s="141"/>
      <c r="G40"/>
      <c r="H40" s="101"/>
      <c r="I40" s="141"/>
    </row>
    <row r="41" spans="1:9" ht="15" customHeight="1">
      <c r="A41"/>
      <c r="B41"/>
      <c r="C41"/>
      <c r="D41"/>
      <c r="E41" s="101"/>
      <c r="F41" s="141"/>
      <c r="G41"/>
      <c r="H41" s="101"/>
      <c r="I41" s="141"/>
    </row>
    <row r="42" spans="1:9" ht="15" customHeight="1">
      <c r="A42"/>
      <c r="B42"/>
      <c r="C42"/>
      <c r="D42"/>
      <c r="E42" s="101"/>
      <c r="F42" s="141"/>
      <c r="G42"/>
      <c r="H42" s="101"/>
      <c r="I42" s="141"/>
    </row>
    <row r="43" spans="1:9" ht="15" customHeight="1">
      <c r="A43"/>
      <c r="B43"/>
      <c r="C43"/>
      <c r="D43"/>
      <c r="E43" s="101"/>
      <c r="F43" s="141"/>
      <c r="G43"/>
      <c r="H43" s="101"/>
      <c r="I43" s="141"/>
    </row>
    <row r="44" spans="1:9" ht="15" customHeight="1">
      <c r="A44"/>
      <c r="B44"/>
      <c r="C44"/>
      <c r="D44"/>
      <c r="E44" s="101"/>
      <c r="F44" s="141"/>
      <c r="G44"/>
      <c r="H44" s="101"/>
      <c r="I44" s="141"/>
    </row>
    <row r="45" spans="1:9" ht="15" customHeight="1">
      <c r="A45"/>
      <c r="B45"/>
      <c r="C45"/>
      <c r="D45"/>
      <c r="E45" s="101"/>
      <c r="F45" s="141"/>
      <c r="G45"/>
      <c r="H45" s="101"/>
      <c r="I45" s="141"/>
    </row>
    <row r="46" spans="1:9" ht="15" customHeight="1">
      <c r="A46"/>
      <c r="B46"/>
      <c r="C46"/>
      <c r="D46"/>
      <c r="E46" s="101"/>
      <c r="F46" s="141"/>
      <c r="G46"/>
      <c r="H46" s="101"/>
      <c r="I46" s="141"/>
    </row>
    <row r="47" spans="1:9" ht="15" customHeight="1">
      <c r="A47"/>
      <c r="B47"/>
      <c r="C47"/>
      <c r="D47"/>
      <c r="E47" s="101"/>
      <c r="F47" s="141"/>
      <c r="G47"/>
      <c r="H47" s="101"/>
      <c r="I47" s="141"/>
    </row>
    <row r="48" spans="1:9" ht="15" customHeight="1">
      <c r="A48"/>
      <c r="B48"/>
      <c r="C48"/>
      <c r="D48"/>
      <c r="E48" s="101"/>
      <c r="F48" s="141"/>
      <c r="G48"/>
      <c r="H48" s="101"/>
      <c r="I48" s="141"/>
    </row>
    <row r="49" spans="1:9" ht="15" customHeight="1">
      <c r="A49"/>
      <c r="B49"/>
      <c r="C49"/>
      <c r="D49"/>
      <c r="E49" s="101"/>
      <c r="F49" s="141"/>
      <c r="G49"/>
      <c r="H49" s="101"/>
      <c r="I49" s="141"/>
    </row>
    <row r="50" spans="1:9" ht="15" customHeight="1">
      <c r="A50"/>
      <c r="B50"/>
      <c r="C50"/>
      <c r="D50"/>
      <c r="E50" s="101"/>
      <c r="F50" s="141"/>
      <c r="G50"/>
      <c r="H50" s="101"/>
      <c r="I50" s="141"/>
    </row>
    <row r="51" spans="1:9" ht="15" customHeight="1">
      <c r="A51"/>
      <c r="B51"/>
      <c r="C51"/>
      <c r="D51"/>
      <c r="E51" s="101"/>
      <c r="F51" s="141"/>
      <c r="G51"/>
      <c r="H51" s="101"/>
      <c r="I51" s="141"/>
    </row>
    <row r="52" spans="1:9" ht="15" customHeight="1">
      <c r="A52"/>
      <c r="B52"/>
      <c r="C52"/>
      <c r="D52"/>
      <c r="E52" s="101"/>
      <c r="F52" s="141"/>
      <c r="G52"/>
      <c r="H52" s="101"/>
      <c r="I52" s="141"/>
    </row>
    <row r="53" spans="1:9" ht="15" customHeight="1">
      <c r="A53"/>
      <c r="B53"/>
      <c r="C53"/>
      <c r="D53"/>
      <c r="E53" s="101"/>
      <c r="F53" s="141"/>
      <c r="G53"/>
      <c r="H53" s="101"/>
      <c r="I53" s="141"/>
    </row>
    <row r="54" spans="1:9" ht="15" customHeight="1">
      <c r="A54"/>
      <c r="B54"/>
      <c r="C54"/>
      <c r="D54"/>
      <c r="E54" s="101"/>
      <c r="F54" s="141"/>
      <c r="G54"/>
      <c r="H54" s="101"/>
      <c r="I54" s="141"/>
    </row>
    <row r="55" spans="1:9" ht="15" customHeight="1">
      <c r="A55"/>
      <c r="B55"/>
      <c r="C55"/>
      <c r="D55"/>
      <c r="E55" s="101"/>
      <c r="F55" s="141"/>
      <c r="G55"/>
      <c r="H55" s="101"/>
      <c r="I55" s="141"/>
    </row>
    <row r="56" spans="1:9" ht="15" customHeight="1">
      <c r="A56"/>
      <c r="B56"/>
      <c r="C56"/>
      <c r="D56"/>
      <c r="E56" s="101"/>
      <c r="F56" s="141"/>
      <c r="G56"/>
      <c r="H56" s="101"/>
      <c r="I56" s="141"/>
    </row>
    <row r="57" spans="1:9" ht="15" customHeight="1">
      <c r="A57"/>
      <c r="B57"/>
      <c r="C57"/>
      <c r="D57"/>
      <c r="E57" s="101"/>
      <c r="F57" s="141"/>
      <c r="G57"/>
      <c r="H57" s="101"/>
      <c r="I57" s="141"/>
    </row>
    <row r="58" spans="1:9" ht="15" customHeight="1">
      <c r="A58"/>
      <c r="B58"/>
      <c r="C58"/>
      <c r="D58"/>
      <c r="E58" s="101"/>
      <c r="F58" s="141"/>
      <c r="G58"/>
      <c r="H58" s="101"/>
      <c r="I58" s="141"/>
    </row>
    <row r="59" spans="1:9" ht="15" customHeight="1">
      <c r="A59"/>
      <c r="B59"/>
      <c r="C59"/>
      <c r="D59"/>
      <c r="E59" s="101"/>
      <c r="F59" s="141"/>
      <c r="G59"/>
      <c r="H59" s="101"/>
      <c r="I59" s="141"/>
    </row>
    <row r="60" spans="1:9" ht="15" customHeight="1">
      <c r="A60"/>
      <c r="B60"/>
      <c r="C60"/>
      <c r="D60"/>
      <c r="E60" s="101"/>
      <c r="F60" s="141"/>
      <c r="G60"/>
      <c r="H60" s="101"/>
      <c r="I60" s="141"/>
    </row>
    <row r="61" spans="1:9" ht="15" customHeight="1">
      <c r="A61"/>
      <c r="B61"/>
      <c r="C61"/>
      <c r="D61"/>
      <c r="E61" s="101"/>
      <c r="F61" s="141"/>
      <c r="G61"/>
      <c r="H61" s="101"/>
      <c r="I61" s="141"/>
    </row>
    <row r="62" spans="1:9" ht="15" customHeight="1">
      <c r="A62"/>
      <c r="B62"/>
      <c r="C62"/>
      <c r="D62"/>
      <c r="E62" s="101"/>
      <c r="F62" s="141"/>
      <c r="G62"/>
      <c r="H62" s="101"/>
      <c r="I62" s="141"/>
    </row>
    <row r="63" spans="1:9" ht="15" customHeight="1">
      <c r="A63"/>
      <c r="B63"/>
      <c r="C63"/>
      <c r="D63"/>
      <c r="E63" s="101"/>
      <c r="F63" s="141"/>
      <c r="G63"/>
      <c r="H63" s="101"/>
      <c r="I63" s="141"/>
    </row>
    <row r="64" spans="1:9" ht="15" customHeight="1">
      <c r="A64"/>
      <c r="B64"/>
      <c r="C64"/>
      <c r="D64"/>
      <c r="E64" s="101"/>
      <c r="F64" s="141"/>
      <c r="G64"/>
      <c r="H64" s="101"/>
      <c r="I64" s="141"/>
    </row>
    <row r="65" spans="1:9" ht="15" customHeight="1">
      <c r="A65"/>
      <c r="B65"/>
      <c r="C65"/>
      <c r="D65"/>
      <c r="E65" s="101"/>
      <c r="F65" s="141"/>
      <c r="G65"/>
      <c r="H65" s="101"/>
      <c r="I65" s="141"/>
    </row>
    <row r="66" spans="1:9" ht="15" customHeight="1">
      <c r="A66"/>
      <c r="B66"/>
      <c r="C66"/>
      <c r="D66"/>
      <c r="E66" s="101"/>
      <c r="F66" s="141"/>
      <c r="G66"/>
      <c r="H66" s="101"/>
      <c r="I66" s="141"/>
    </row>
    <row r="67" spans="1:9" ht="15" customHeight="1">
      <c r="A67"/>
      <c r="B67"/>
      <c r="C67"/>
      <c r="D67"/>
      <c r="E67" s="101"/>
      <c r="F67" s="141"/>
      <c r="G67"/>
      <c r="H67" s="101"/>
      <c r="I67" s="141"/>
    </row>
    <row r="68" spans="1:9" ht="15" customHeight="1">
      <c r="A68"/>
      <c r="B68"/>
      <c r="C68"/>
      <c r="D68"/>
      <c r="E68" s="101"/>
      <c r="F68" s="141"/>
      <c r="G68"/>
      <c r="H68" s="101"/>
      <c r="I68" s="141"/>
    </row>
    <row r="69" spans="1:9" ht="15" customHeight="1">
      <c r="A69"/>
      <c r="B69"/>
      <c r="C69"/>
      <c r="D69"/>
      <c r="E69" s="101"/>
      <c r="F69" s="141"/>
      <c r="G69"/>
      <c r="H69" s="101"/>
      <c r="I69" s="141"/>
    </row>
    <row r="70" spans="1:9" ht="15" customHeight="1">
      <c r="A70"/>
      <c r="B70"/>
      <c r="C70"/>
      <c r="D70"/>
      <c r="E70" s="101"/>
      <c r="F70" s="141"/>
      <c r="G70"/>
      <c r="H70" s="101"/>
      <c r="I70" s="141"/>
    </row>
    <row r="71" spans="1:9" ht="15" customHeight="1">
      <c r="A71"/>
      <c r="B71"/>
      <c r="C71"/>
      <c r="D71"/>
      <c r="E71" s="101"/>
      <c r="F71" s="141"/>
      <c r="G71"/>
      <c r="H71" s="101"/>
      <c r="I71" s="141"/>
    </row>
    <row r="72" spans="1:9" ht="15" customHeight="1">
      <c r="A72"/>
      <c r="B72"/>
      <c r="C72"/>
      <c r="D72"/>
      <c r="E72" s="101"/>
      <c r="F72" s="141"/>
      <c r="G72"/>
      <c r="H72" s="101"/>
      <c r="I72" s="141"/>
    </row>
    <row r="73" spans="1:9" ht="15" customHeight="1">
      <c r="A73"/>
      <c r="B73"/>
      <c r="C73"/>
      <c r="D73"/>
      <c r="E73" s="101"/>
      <c r="F73" s="141"/>
      <c r="G73"/>
      <c r="H73" s="101"/>
      <c r="I73" s="141"/>
    </row>
    <row r="74" spans="1:9" ht="15" customHeight="1">
      <c r="A74"/>
      <c r="B74"/>
      <c r="C74"/>
      <c r="D74"/>
      <c r="E74" s="101"/>
      <c r="F74" s="141"/>
      <c r="G74"/>
      <c r="H74" s="101"/>
      <c r="I74" s="141"/>
    </row>
    <row r="75" spans="1:9" ht="15" customHeight="1">
      <c r="A75"/>
      <c r="B75"/>
      <c r="C75"/>
      <c r="D75"/>
      <c r="E75" s="101"/>
      <c r="F75" s="141"/>
      <c r="G75"/>
      <c r="H75" s="101"/>
      <c r="I75" s="141"/>
    </row>
    <row r="76" spans="1:9" ht="15" customHeight="1">
      <c r="A76"/>
      <c r="B76"/>
      <c r="C76"/>
      <c r="D76"/>
      <c r="E76" s="101"/>
      <c r="F76" s="141"/>
      <c r="G76"/>
      <c r="H76" s="101"/>
      <c r="I76" s="141"/>
    </row>
    <row r="77" spans="1:9" ht="15" customHeight="1">
      <c r="A77"/>
      <c r="B77"/>
      <c r="C77"/>
      <c r="D77"/>
      <c r="E77" s="101"/>
      <c r="F77" s="141"/>
      <c r="G77"/>
      <c r="H77" s="101"/>
      <c r="I77" s="141"/>
    </row>
    <row r="78" spans="1:9" ht="15" customHeight="1">
      <c r="A78"/>
      <c r="B78"/>
      <c r="C78"/>
      <c r="D78"/>
      <c r="E78" s="101"/>
      <c r="F78" s="141"/>
      <c r="G78"/>
      <c r="H78" s="101"/>
      <c r="I78" s="141"/>
    </row>
    <row r="79" spans="1:9" ht="15" customHeight="1">
      <c r="A79"/>
      <c r="B79"/>
      <c r="C79"/>
      <c r="D79"/>
      <c r="E79" s="101"/>
      <c r="F79" s="141"/>
      <c r="G79"/>
      <c r="H79" s="101"/>
      <c r="I79" s="141"/>
    </row>
    <row r="80" spans="1:9" ht="15" customHeight="1">
      <c r="A80"/>
      <c r="B80"/>
      <c r="C80"/>
      <c r="D80"/>
      <c r="E80" s="101"/>
      <c r="F80" s="141"/>
      <c r="G80"/>
      <c r="H80" s="101"/>
      <c r="I80" s="141"/>
    </row>
    <row r="81" spans="1:9" ht="15" customHeight="1">
      <c r="A81"/>
      <c r="B81"/>
      <c r="C81"/>
      <c r="D81"/>
      <c r="E81" s="101"/>
      <c r="F81" s="141"/>
      <c r="G81"/>
      <c r="H81" s="101"/>
      <c r="I81" s="141"/>
    </row>
    <row r="82" spans="1:9" ht="15" customHeight="1">
      <c r="A82"/>
      <c r="B82"/>
      <c r="C82"/>
      <c r="D82"/>
      <c r="E82" s="101"/>
      <c r="F82" s="141"/>
      <c r="G82"/>
      <c r="H82" s="101"/>
      <c r="I82" s="141"/>
    </row>
    <row r="83" spans="1:9" ht="15" customHeight="1">
      <c r="A83"/>
      <c r="B83"/>
      <c r="C83"/>
      <c r="D83"/>
      <c r="E83" s="101"/>
      <c r="F83" s="141"/>
      <c r="G83"/>
      <c r="H83" s="101"/>
      <c r="I83" s="141"/>
    </row>
    <row r="84" spans="1:9" ht="15" customHeight="1">
      <c r="A84"/>
      <c r="B84"/>
      <c r="C84"/>
      <c r="D84"/>
      <c r="E84" s="101"/>
      <c r="F84" s="141"/>
      <c r="G84"/>
      <c r="H84" s="101"/>
      <c r="I84" s="141"/>
    </row>
    <row r="85" spans="1:9" ht="15" customHeight="1">
      <c r="A85"/>
      <c r="B85"/>
      <c r="C85"/>
      <c r="D85"/>
      <c r="E85" s="101"/>
      <c r="F85" s="141"/>
      <c r="G85"/>
      <c r="H85" s="101"/>
      <c r="I85" s="141"/>
    </row>
    <row r="86" spans="1:9" ht="15" customHeight="1">
      <c r="A86"/>
      <c r="B86"/>
      <c r="C86"/>
      <c r="D86"/>
      <c r="E86" s="101"/>
      <c r="F86" s="141"/>
      <c r="G86"/>
      <c r="H86" s="101"/>
      <c r="I86" s="141"/>
    </row>
    <row r="87" spans="1:9" ht="15" customHeight="1">
      <c r="A87"/>
      <c r="B87"/>
      <c r="C87"/>
      <c r="D87"/>
      <c r="E87" s="101"/>
      <c r="F87" s="141"/>
      <c r="G87"/>
      <c r="H87" s="101"/>
      <c r="I87" s="141"/>
    </row>
    <row r="88" spans="1:9" ht="15" customHeight="1">
      <c r="A88"/>
      <c r="B88"/>
      <c r="C88"/>
      <c r="D88"/>
      <c r="E88" s="101"/>
      <c r="F88" s="141"/>
      <c r="G88"/>
      <c r="H88" s="101"/>
      <c r="I88" s="141"/>
    </row>
    <row r="89" spans="1:9" ht="15" customHeight="1">
      <c r="A89"/>
      <c r="B89"/>
      <c r="C89"/>
      <c r="D89"/>
      <c r="E89" s="101"/>
      <c r="F89" s="141"/>
      <c r="G89"/>
      <c r="H89" s="101"/>
      <c r="I89" s="141"/>
    </row>
    <row r="90" spans="1:9" ht="15" customHeight="1">
      <c r="A90"/>
      <c r="B90"/>
      <c r="C90"/>
      <c r="D90"/>
      <c r="E90" s="101"/>
      <c r="F90" s="141"/>
      <c r="G90"/>
      <c r="H90" s="101"/>
      <c r="I90" s="141"/>
    </row>
    <row r="91" spans="1:9" ht="15" customHeight="1">
      <c r="A91"/>
      <c r="B91"/>
      <c r="C91"/>
      <c r="D91"/>
      <c r="E91" s="101"/>
      <c r="F91" s="141"/>
      <c r="G91"/>
      <c r="H91" s="101"/>
      <c r="I91" s="141"/>
    </row>
    <row r="92" spans="1:9" ht="15" customHeight="1">
      <c r="A92"/>
      <c r="B92"/>
      <c r="C92"/>
      <c r="D92"/>
      <c r="E92" s="101"/>
      <c r="F92" s="141"/>
      <c r="G92"/>
      <c r="H92" s="101"/>
      <c r="I92" s="141"/>
    </row>
    <row r="93" spans="1:9" ht="15" customHeight="1">
      <c r="A93"/>
      <c r="B93"/>
      <c r="C93"/>
      <c r="D93"/>
      <c r="E93" s="101"/>
      <c r="F93" s="141"/>
      <c r="G93"/>
      <c r="H93" s="101"/>
      <c r="I93" s="141"/>
    </row>
    <row r="94" spans="1:9" ht="15" customHeight="1">
      <c r="A94"/>
      <c r="B94"/>
      <c r="C94"/>
      <c r="D94"/>
      <c r="E94" s="101"/>
      <c r="F94" s="141"/>
      <c r="G94"/>
      <c r="H94" s="101"/>
      <c r="I94" s="141"/>
    </row>
    <row r="95" spans="1:9" ht="15" customHeight="1">
      <c r="A95"/>
      <c r="B95"/>
      <c r="C95"/>
      <c r="D95"/>
      <c r="E95" s="101"/>
      <c r="F95" s="141"/>
      <c r="G95"/>
      <c r="H95" s="101"/>
      <c r="I95" s="141"/>
    </row>
    <row r="96" spans="1:9" ht="15" customHeight="1">
      <c r="A96"/>
      <c r="B96"/>
      <c r="C96"/>
      <c r="D96"/>
      <c r="E96" s="101"/>
      <c r="F96" s="141"/>
      <c r="G96"/>
      <c r="H96" s="101"/>
      <c r="I96" s="141"/>
    </row>
    <row r="97" spans="1:9" ht="15" customHeight="1">
      <c r="A97"/>
      <c r="B97"/>
      <c r="C97"/>
      <c r="D97"/>
      <c r="E97" s="101"/>
      <c r="F97" s="141"/>
      <c r="G97"/>
      <c r="H97" s="101"/>
      <c r="I97" s="141"/>
    </row>
    <row r="98" spans="1:9" ht="15" customHeight="1">
      <c r="A98"/>
      <c r="B98"/>
      <c r="C98"/>
      <c r="D98"/>
      <c r="E98" s="101"/>
      <c r="F98" s="141"/>
      <c r="G98"/>
      <c r="H98" s="101"/>
      <c r="I98" s="141"/>
    </row>
    <row r="99" spans="1:9" ht="15" customHeight="1">
      <c r="A99"/>
      <c r="B99"/>
      <c r="C99"/>
      <c r="D99"/>
      <c r="E99" s="101"/>
      <c r="F99" s="141"/>
      <c r="G99"/>
      <c r="H99" s="101"/>
      <c r="I99" s="141"/>
    </row>
    <row r="100" spans="1:9" ht="15" customHeight="1">
      <c r="A100"/>
      <c r="B100"/>
      <c r="C100"/>
      <c r="D100"/>
      <c r="E100" s="101"/>
      <c r="F100" s="141"/>
      <c r="G100"/>
      <c r="H100" s="101"/>
      <c r="I100" s="141"/>
    </row>
    <row r="101" spans="1:9" ht="15" customHeight="1">
      <c r="A101"/>
      <c r="B101"/>
      <c r="C101"/>
      <c r="D101"/>
      <c r="E101" s="101"/>
      <c r="F101" s="141"/>
      <c r="G101"/>
      <c r="H101" s="101"/>
      <c r="I101" s="141"/>
    </row>
    <row r="102" spans="1:9" ht="15" customHeight="1">
      <c r="A102"/>
      <c r="B102"/>
      <c r="C102"/>
      <c r="D102"/>
      <c r="E102" s="101"/>
      <c r="F102" s="141"/>
      <c r="G102"/>
      <c r="H102" s="101"/>
      <c r="I102" s="141"/>
    </row>
    <row r="103" spans="1:9" ht="15" customHeight="1">
      <c r="A103"/>
      <c r="B103"/>
      <c r="C103"/>
      <c r="D103"/>
      <c r="E103" s="101"/>
      <c r="F103" s="141"/>
      <c r="G103"/>
      <c r="H103" s="101"/>
      <c r="I103" s="141"/>
    </row>
    <row r="104" spans="1:9" ht="15" customHeight="1">
      <c r="A104"/>
      <c r="B104"/>
      <c r="C104"/>
      <c r="D104"/>
      <c r="E104" s="101"/>
      <c r="F104" s="141"/>
      <c r="G104"/>
      <c r="H104" s="101"/>
      <c r="I104" s="141"/>
    </row>
    <row r="105" spans="1:9" ht="15" customHeight="1">
      <c r="A105"/>
      <c r="B105"/>
      <c r="C105"/>
      <c r="D105"/>
      <c r="E105" s="101"/>
      <c r="F105" s="141"/>
      <c r="G105"/>
      <c r="H105" s="101"/>
      <c r="I105" s="141"/>
    </row>
    <row r="106" spans="1:9" ht="15" customHeight="1">
      <c r="A106"/>
      <c r="B106"/>
      <c r="C106"/>
      <c r="D106"/>
      <c r="E106" s="101"/>
      <c r="F106" s="141"/>
      <c r="G106"/>
      <c r="H106" s="101"/>
      <c r="I106" s="141"/>
    </row>
    <row r="107" spans="1:9" ht="15" customHeight="1">
      <c r="A107"/>
      <c r="B107"/>
      <c r="C107"/>
      <c r="D107"/>
      <c r="E107" s="101"/>
      <c r="F107" s="141"/>
      <c r="G107"/>
      <c r="H107" s="101"/>
      <c r="I107" s="141"/>
    </row>
    <row r="108" spans="1:9" ht="15" customHeight="1">
      <c r="A108"/>
      <c r="B108"/>
      <c r="C108"/>
      <c r="D108"/>
      <c r="E108" s="101"/>
      <c r="F108" s="141"/>
      <c r="G108"/>
      <c r="H108" s="101"/>
      <c r="I108" s="141"/>
    </row>
    <row r="109" spans="1:9" ht="15" customHeight="1">
      <c r="A109"/>
      <c r="B109"/>
      <c r="C109"/>
      <c r="D109"/>
      <c r="E109" s="101"/>
      <c r="F109" s="141"/>
      <c r="G109"/>
      <c r="H109" s="101"/>
      <c r="I109" s="141"/>
    </row>
    <row r="110" spans="1:9" ht="15" customHeight="1">
      <c r="A110"/>
      <c r="B110"/>
      <c r="C110"/>
      <c r="D110"/>
      <c r="E110" s="101"/>
      <c r="F110" s="141"/>
      <c r="G110"/>
      <c r="H110" s="101"/>
      <c r="I110" s="141"/>
    </row>
    <row r="111" spans="1:9" ht="15" customHeight="1">
      <c r="A111"/>
      <c r="B111"/>
      <c r="C111"/>
      <c r="D111"/>
      <c r="E111" s="101"/>
      <c r="F111" s="141"/>
      <c r="G111"/>
      <c r="H111" s="101"/>
      <c r="I111" s="141"/>
    </row>
    <row r="112" spans="1:9" ht="15" customHeight="1">
      <c r="A112"/>
      <c r="B112"/>
      <c r="C112"/>
      <c r="D112"/>
      <c r="E112" s="101"/>
      <c r="F112" s="141"/>
      <c r="G112"/>
      <c r="H112" s="101"/>
      <c r="I112" s="141"/>
    </row>
    <row r="113" spans="1:9" ht="15" customHeight="1">
      <c r="A113"/>
      <c r="B113"/>
      <c r="C113"/>
      <c r="D113"/>
      <c r="E113" s="101"/>
      <c r="F113" s="141"/>
      <c r="G113"/>
      <c r="H113" s="101"/>
      <c r="I113" s="141"/>
    </row>
    <row r="114" spans="1:9" ht="15" customHeight="1">
      <c r="A114"/>
      <c r="B114"/>
      <c r="C114"/>
      <c r="D114"/>
      <c r="E114" s="101"/>
      <c r="F114" s="141"/>
      <c r="G114"/>
      <c r="H114" s="101"/>
      <c r="I114" s="141"/>
    </row>
    <row r="115" spans="1:9" ht="15" customHeight="1">
      <c r="A115"/>
      <c r="B115"/>
      <c r="C115"/>
      <c r="D115"/>
      <c r="E115" s="101"/>
      <c r="F115" s="141"/>
      <c r="G115"/>
      <c r="H115" s="101"/>
      <c r="I115" s="141"/>
    </row>
    <row r="116" spans="1:9" ht="15" customHeight="1">
      <c r="A116"/>
      <c r="B116"/>
      <c r="C116"/>
      <c r="D116"/>
      <c r="E116" s="101"/>
      <c r="F116" s="141"/>
      <c r="G116"/>
      <c r="H116" s="101"/>
      <c r="I116" s="141"/>
    </row>
    <row r="117" spans="1:9" ht="15" customHeight="1">
      <c r="A117"/>
      <c r="B117"/>
      <c r="C117"/>
      <c r="D117"/>
      <c r="E117" s="101"/>
      <c r="F117" s="141"/>
      <c r="G117"/>
      <c r="H117" s="101"/>
      <c r="I117" s="141"/>
    </row>
    <row r="118" spans="1:9" ht="15" customHeight="1">
      <c r="A118"/>
      <c r="B118"/>
      <c r="C118"/>
      <c r="D118"/>
      <c r="E118" s="101"/>
      <c r="F118" s="141"/>
      <c r="G118"/>
      <c r="H118" s="101"/>
      <c r="I118" s="141"/>
    </row>
    <row r="119" spans="1:9" ht="15" customHeight="1">
      <c r="A119"/>
      <c r="B119"/>
      <c r="C119"/>
      <c r="D119"/>
      <c r="E119" s="101"/>
      <c r="F119" s="141"/>
      <c r="G119"/>
      <c r="H119" s="101"/>
      <c r="I119" s="141"/>
    </row>
    <row r="120" spans="1:9" ht="15" customHeight="1">
      <c r="A120"/>
      <c r="B120"/>
      <c r="C120"/>
      <c r="D120"/>
      <c r="E120" s="101"/>
      <c r="F120" s="141"/>
      <c r="G120"/>
      <c r="H120" s="101"/>
      <c r="I120" s="141"/>
    </row>
    <row r="121" spans="1:9" ht="15" customHeight="1">
      <c r="A121"/>
      <c r="B121"/>
      <c r="C121"/>
      <c r="D121"/>
      <c r="E121" s="101"/>
      <c r="F121" s="141"/>
      <c r="G121"/>
      <c r="H121" s="101"/>
      <c r="I121" s="141"/>
    </row>
    <row r="122" spans="1:9" ht="15" customHeight="1">
      <c r="A122"/>
      <c r="B122"/>
      <c r="C122"/>
      <c r="D122"/>
      <c r="E122" s="101"/>
      <c r="F122" s="141"/>
      <c r="G122"/>
      <c r="H122" s="101"/>
      <c r="I122" s="141"/>
    </row>
    <row r="123" spans="1:9" ht="15" customHeight="1">
      <c r="A123"/>
      <c r="B123"/>
      <c r="C123"/>
      <c r="D123"/>
      <c r="E123" s="101"/>
      <c r="F123" s="141"/>
      <c r="G123"/>
      <c r="H123" s="101"/>
      <c r="I123" s="141"/>
    </row>
    <row r="124" spans="1:9" ht="15" customHeight="1">
      <c r="A124"/>
      <c r="B124"/>
      <c r="C124"/>
      <c r="D124"/>
      <c r="E124" s="101"/>
      <c r="F124" s="141"/>
      <c r="G124"/>
      <c r="H124" s="101"/>
      <c r="I124" s="141"/>
    </row>
    <row r="125" spans="1:9" ht="15" customHeight="1">
      <c r="A125"/>
      <c r="B125"/>
      <c r="C125"/>
      <c r="D125"/>
      <c r="E125" s="101"/>
      <c r="F125" s="141"/>
      <c r="G125"/>
      <c r="H125" s="101"/>
      <c r="I125" s="141"/>
    </row>
    <row r="126" spans="1:9" ht="15" customHeight="1">
      <c r="A126"/>
      <c r="B126"/>
      <c r="C126"/>
      <c r="D126"/>
      <c r="E126" s="101"/>
      <c r="F126" s="141"/>
      <c r="G126"/>
      <c r="H126" s="101"/>
      <c r="I126" s="141"/>
    </row>
    <row r="127" spans="1:9" ht="15" customHeight="1">
      <c r="A127"/>
      <c r="B127"/>
      <c r="C127"/>
      <c r="D127"/>
      <c r="E127" s="101"/>
      <c r="F127" s="141"/>
      <c r="G127"/>
      <c r="H127" s="101"/>
      <c r="I127" s="141"/>
    </row>
    <row r="128" spans="1:9" ht="15" customHeight="1">
      <c r="A128"/>
      <c r="B128"/>
      <c r="C128"/>
      <c r="D128"/>
      <c r="E128" s="101"/>
      <c r="F128" s="141"/>
      <c r="G128"/>
      <c r="H128" s="101"/>
      <c r="I128" s="141"/>
    </row>
    <row r="129" spans="1:9" ht="15" customHeight="1">
      <c r="A129"/>
      <c r="B129"/>
      <c r="C129"/>
      <c r="D129"/>
      <c r="E129" s="101"/>
      <c r="F129" s="141"/>
      <c r="G129"/>
      <c r="H129" s="101"/>
      <c r="I129" s="141"/>
    </row>
    <row r="130" spans="1:9" ht="15" customHeight="1">
      <c r="A130"/>
      <c r="B130"/>
      <c r="C130"/>
      <c r="D130"/>
      <c r="E130" s="101"/>
      <c r="F130" s="141"/>
      <c r="G130"/>
      <c r="H130" s="101"/>
      <c r="I130" s="141"/>
    </row>
    <row r="131" spans="1:9" ht="15" customHeight="1">
      <c r="A131"/>
      <c r="B131"/>
      <c r="C131"/>
      <c r="D131"/>
      <c r="E131" s="101"/>
      <c r="F131" s="141"/>
      <c r="G131"/>
      <c r="H131" s="101"/>
      <c r="I131" s="141"/>
    </row>
    <row r="132" spans="1:9" ht="15" customHeight="1">
      <c r="A132"/>
      <c r="B132"/>
      <c r="C132"/>
      <c r="D132"/>
      <c r="E132" s="101"/>
      <c r="F132" s="141"/>
      <c r="G132"/>
      <c r="H132" s="101"/>
      <c r="I132" s="141"/>
    </row>
    <row r="133" spans="1:9" ht="15" customHeight="1">
      <c r="A133"/>
      <c r="B133"/>
      <c r="C133"/>
      <c r="D133"/>
      <c r="E133" s="101"/>
      <c r="F133" s="141"/>
      <c r="G133"/>
      <c r="H133" s="101"/>
      <c r="I133" s="141"/>
    </row>
    <row r="134" spans="1:9" ht="15" customHeight="1">
      <c r="A134"/>
      <c r="B134"/>
      <c r="C134"/>
      <c r="D134"/>
      <c r="E134" s="101"/>
      <c r="F134" s="141"/>
      <c r="G134"/>
      <c r="H134" s="101"/>
      <c r="I134" s="141"/>
    </row>
    <row r="135" spans="1:9" ht="15" customHeight="1">
      <c r="A135"/>
      <c r="B135"/>
      <c r="C135"/>
      <c r="D135"/>
      <c r="E135" s="101"/>
      <c r="F135" s="141"/>
      <c r="G135"/>
      <c r="H135" s="101"/>
      <c r="I135" s="141"/>
    </row>
    <row r="136" spans="1:9" ht="15" customHeight="1">
      <c r="A136"/>
      <c r="B136"/>
      <c r="C136"/>
      <c r="D136"/>
      <c r="E136" s="101"/>
      <c r="F136" s="141"/>
      <c r="G136"/>
      <c r="H136" s="101"/>
      <c r="I136" s="141"/>
    </row>
    <row r="137" spans="1:9" ht="15" customHeight="1">
      <c r="A137"/>
      <c r="B137"/>
      <c r="C137"/>
      <c r="D137"/>
      <c r="E137" s="101"/>
      <c r="F137" s="141"/>
      <c r="G137"/>
      <c r="H137" s="101"/>
      <c r="I137" s="141"/>
    </row>
    <row r="138" spans="1:9" ht="15" customHeight="1">
      <c r="A138"/>
      <c r="B138"/>
      <c r="C138"/>
      <c r="D138"/>
      <c r="E138" s="101"/>
      <c r="F138" s="141"/>
      <c r="G138"/>
      <c r="H138" s="101"/>
      <c r="I138" s="141"/>
    </row>
    <row r="139" spans="1:9" ht="15" customHeight="1">
      <c r="A139"/>
      <c r="B139"/>
      <c r="C139"/>
      <c r="D139"/>
      <c r="E139" s="101"/>
      <c r="F139" s="141"/>
      <c r="G139"/>
      <c r="H139" s="101"/>
      <c r="I139" s="141"/>
    </row>
    <row r="140" spans="1:9" ht="15" customHeight="1">
      <c r="A140"/>
      <c r="B140"/>
      <c r="C140"/>
      <c r="D140"/>
      <c r="E140" s="101"/>
      <c r="F140" s="141"/>
      <c r="G140"/>
      <c r="H140" s="101"/>
      <c r="I140" s="141"/>
    </row>
    <row r="141" spans="1:9" ht="15" customHeight="1">
      <c r="A141"/>
      <c r="B141"/>
      <c r="C141"/>
      <c r="D141"/>
      <c r="E141" s="101"/>
      <c r="F141" s="141"/>
      <c r="G141"/>
      <c r="H141" s="101"/>
      <c r="I141" s="141"/>
    </row>
    <row r="142" spans="1:9" ht="15" customHeight="1">
      <c r="A142"/>
      <c r="B142"/>
      <c r="C142"/>
      <c r="D142"/>
      <c r="E142" s="101"/>
      <c r="F142" s="141"/>
      <c r="G142"/>
      <c r="H142" s="101"/>
      <c r="I142" s="141"/>
    </row>
    <row r="143" spans="1:9" ht="15" customHeight="1">
      <c r="A143"/>
      <c r="B143"/>
      <c r="C143"/>
      <c r="D143"/>
      <c r="E143" s="101"/>
      <c r="F143" s="141"/>
      <c r="G143"/>
      <c r="H143" s="101"/>
      <c r="I143" s="141"/>
    </row>
    <row r="144" spans="1:9" ht="15" customHeight="1">
      <c r="A144"/>
      <c r="B144"/>
      <c r="C144"/>
      <c r="D144"/>
      <c r="E144" s="101"/>
      <c r="F144" s="141"/>
      <c r="G144"/>
      <c r="H144" s="101"/>
      <c r="I144" s="141"/>
    </row>
    <row r="145" spans="1:9" ht="15" customHeight="1">
      <c r="A145"/>
      <c r="B145"/>
      <c r="C145"/>
      <c r="D145"/>
      <c r="E145" s="101"/>
      <c r="F145" s="141"/>
      <c r="G145"/>
      <c r="H145" s="101"/>
      <c r="I145" s="141"/>
    </row>
    <row r="146" spans="1:9" ht="15" customHeight="1">
      <c r="A146"/>
      <c r="B146"/>
      <c r="C146"/>
      <c r="D146"/>
      <c r="E146" s="101"/>
      <c r="F146" s="141"/>
      <c r="G146"/>
      <c r="H146" s="101"/>
      <c r="I146" s="141"/>
    </row>
    <row r="147" spans="1:9" ht="15" customHeight="1">
      <c r="A147"/>
      <c r="B147"/>
      <c r="C147"/>
      <c r="D147"/>
      <c r="E147" s="101"/>
      <c r="F147" s="141"/>
      <c r="G147"/>
      <c r="H147" s="101"/>
      <c r="I147" s="141"/>
    </row>
    <row r="148" spans="1:9" ht="15" customHeight="1">
      <c r="A148"/>
      <c r="B148"/>
      <c r="C148"/>
      <c r="D148"/>
      <c r="E148" s="101"/>
      <c r="F148" s="141"/>
      <c r="G148"/>
      <c r="H148" s="101"/>
      <c r="I148" s="141"/>
    </row>
    <row r="149" spans="1:9" ht="15" customHeight="1">
      <c r="A149"/>
      <c r="B149"/>
      <c r="C149"/>
      <c r="D149"/>
      <c r="E149" s="101"/>
      <c r="F149" s="141"/>
      <c r="G149"/>
      <c r="H149" s="101"/>
      <c r="I149" s="141"/>
    </row>
    <row r="150" spans="1:9" ht="15" customHeight="1">
      <c r="A150"/>
      <c r="B150"/>
      <c r="C150"/>
      <c r="D150"/>
      <c r="E150" s="101"/>
      <c r="F150" s="141"/>
      <c r="G150"/>
      <c r="H150" s="101"/>
      <c r="I150" s="141"/>
    </row>
    <row r="151" spans="1:9" ht="15" customHeight="1">
      <c r="A151"/>
      <c r="B151"/>
      <c r="C151"/>
      <c r="D151"/>
      <c r="E151" s="101"/>
      <c r="F151" s="141"/>
      <c r="G151"/>
      <c r="H151" s="101"/>
      <c r="I151" s="141"/>
    </row>
    <row r="152" spans="1:9" ht="15" customHeight="1">
      <c r="A152"/>
      <c r="B152"/>
      <c r="C152"/>
      <c r="D152"/>
      <c r="E152" s="101"/>
      <c r="F152" s="141"/>
      <c r="G152"/>
      <c r="H152" s="101"/>
      <c r="I152" s="141"/>
    </row>
    <row r="153" spans="1:9" ht="15" customHeight="1">
      <c r="A153"/>
      <c r="B153"/>
      <c r="C153"/>
      <c r="D153"/>
      <c r="E153" s="101"/>
      <c r="F153" s="141"/>
      <c r="G153"/>
      <c r="H153" s="101"/>
      <c r="I153" s="141"/>
    </row>
    <row r="154" spans="1:9" ht="15" customHeight="1">
      <c r="A154"/>
      <c r="B154"/>
      <c r="C154"/>
      <c r="D154"/>
      <c r="E154" s="101"/>
      <c r="F154" s="141"/>
      <c r="G154"/>
      <c r="H154" s="101"/>
      <c r="I154" s="141"/>
    </row>
    <row r="155" spans="1:9" ht="15" customHeight="1">
      <c r="A155"/>
      <c r="B155"/>
      <c r="C155"/>
      <c r="D155"/>
      <c r="E155" s="101"/>
      <c r="F155" s="141"/>
      <c r="G155"/>
      <c r="H155" s="101"/>
      <c r="I155" s="141"/>
    </row>
    <row r="156" spans="1:9" ht="15" customHeight="1">
      <c r="A156"/>
      <c r="B156"/>
      <c r="C156"/>
      <c r="D156"/>
      <c r="E156" s="101"/>
      <c r="F156" s="141"/>
      <c r="G156"/>
      <c r="H156" s="101"/>
      <c r="I156" s="141"/>
    </row>
    <row r="157" spans="1:9" ht="15" customHeight="1">
      <c r="A157"/>
      <c r="B157"/>
      <c r="C157"/>
      <c r="D157"/>
      <c r="E157" s="101"/>
      <c r="F157" s="141"/>
      <c r="G157"/>
      <c r="H157" s="101"/>
      <c r="I157" s="141"/>
    </row>
    <row r="158" spans="1:9" ht="15" customHeight="1">
      <c r="A158"/>
      <c r="B158"/>
      <c r="C158"/>
      <c r="D158"/>
      <c r="E158" s="101"/>
      <c r="F158" s="141"/>
      <c r="G158"/>
      <c r="H158" s="101"/>
      <c r="I158" s="141"/>
    </row>
    <row r="159" spans="1:9" ht="15" customHeight="1">
      <c r="A159"/>
      <c r="B159"/>
      <c r="C159"/>
      <c r="D159"/>
      <c r="E159" s="101"/>
      <c r="F159" s="141"/>
      <c r="G159"/>
      <c r="H159" s="101"/>
      <c r="I159" s="141"/>
    </row>
    <row r="160" spans="1:9" ht="15" customHeight="1">
      <c r="A160"/>
      <c r="B160"/>
      <c r="C160"/>
      <c r="D160"/>
      <c r="E160" s="101"/>
      <c r="F160" s="141"/>
      <c r="G160"/>
      <c r="H160" s="101"/>
      <c r="I160" s="141"/>
    </row>
    <row r="161" spans="1:9" ht="15" customHeight="1">
      <c r="A161"/>
      <c r="B161"/>
      <c r="C161"/>
      <c r="D161"/>
      <c r="E161" s="101"/>
      <c r="F161" s="141"/>
      <c r="G161"/>
      <c r="H161" s="101"/>
      <c r="I161" s="141"/>
    </row>
    <row r="162" spans="1:9" ht="15" customHeight="1">
      <c r="A162"/>
      <c r="B162"/>
      <c r="C162"/>
      <c r="D162"/>
      <c r="E162" s="101"/>
      <c r="F162" s="141"/>
      <c r="G162"/>
      <c r="H162" s="101"/>
      <c r="I162" s="141"/>
    </row>
    <row r="163" spans="1:9" ht="15" customHeight="1">
      <c r="A163"/>
      <c r="B163"/>
      <c r="C163"/>
      <c r="D163"/>
      <c r="E163" s="101"/>
      <c r="F163" s="141"/>
      <c r="G163"/>
      <c r="H163" s="101"/>
      <c r="I163" s="141"/>
    </row>
    <row r="164" spans="1:9" ht="15" customHeight="1">
      <c r="A164"/>
      <c r="B164"/>
      <c r="C164"/>
      <c r="D164"/>
      <c r="E164" s="101"/>
      <c r="F164" s="141"/>
      <c r="G164"/>
      <c r="H164" s="101"/>
      <c r="I164" s="141"/>
    </row>
    <row r="165" spans="1:9" ht="15" customHeight="1">
      <c r="A165"/>
      <c r="B165"/>
      <c r="C165"/>
      <c r="D165"/>
      <c r="E165" s="101"/>
      <c r="F165" s="141"/>
      <c r="G165"/>
      <c r="H165" s="101"/>
      <c r="I165" s="141"/>
    </row>
    <row r="166" spans="1:9" ht="15" customHeight="1">
      <c r="A166"/>
      <c r="B166"/>
      <c r="C166"/>
      <c r="D166"/>
      <c r="E166" s="101"/>
      <c r="F166" s="141"/>
      <c r="G166"/>
      <c r="H166" s="101"/>
      <c r="I166" s="141"/>
    </row>
    <row r="167" spans="1:9" ht="15" customHeight="1">
      <c r="A167"/>
      <c r="B167"/>
      <c r="C167"/>
      <c r="D167"/>
      <c r="E167" s="101"/>
      <c r="F167" s="141"/>
      <c r="G167"/>
      <c r="H167" s="101"/>
      <c r="I167" s="141"/>
    </row>
    <row r="168" spans="1:9" ht="15" customHeight="1">
      <c r="A168"/>
      <c r="B168"/>
      <c r="C168"/>
      <c r="D168"/>
      <c r="E168" s="101"/>
      <c r="F168" s="141"/>
      <c r="G168"/>
      <c r="H168" s="101"/>
      <c r="I168" s="141"/>
    </row>
    <row r="169" spans="1:9" ht="15" customHeight="1">
      <c r="A169"/>
      <c r="B169"/>
      <c r="C169"/>
      <c r="D169"/>
      <c r="E169" s="101"/>
      <c r="F169" s="141"/>
      <c r="G169"/>
      <c r="H169" s="101"/>
      <c r="I169" s="141"/>
    </row>
    <row r="170" spans="1:9" ht="15" customHeight="1">
      <c r="A170"/>
      <c r="B170"/>
      <c r="C170"/>
      <c r="D170"/>
      <c r="E170" s="101"/>
      <c r="F170" s="141"/>
      <c r="G170"/>
      <c r="H170" s="101"/>
      <c r="I170" s="141"/>
    </row>
    <row r="171" spans="1:9" ht="15" customHeight="1">
      <c r="A171"/>
      <c r="B171"/>
      <c r="C171"/>
      <c r="D171"/>
      <c r="E171" s="101"/>
      <c r="F171" s="141"/>
      <c r="G171"/>
      <c r="H171" s="101"/>
      <c r="I171" s="141"/>
    </row>
    <row r="172" spans="1:9" ht="15" customHeight="1">
      <c r="A172"/>
      <c r="B172"/>
      <c r="C172"/>
      <c r="D172"/>
      <c r="E172" s="101"/>
      <c r="F172" s="141"/>
      <c r="G172"/>
      <c r="H172" s="101"/>
      <c r="I172" s="141"/>
    </row>
    <row r="173" spans="1:9" ht="15" customHeight="1">
      <c r="A173"/>
      <c r="B173"/>
      <c r="C173"/>
      <c r="D173"/>
      <c r="E173" s="101"/>
      <c r="F173" s="141"/>
      <c r="G173"/>
      <c r="H173" s="101"/>
      <c r="I173" s="141"/>
    </row>
    <row r="174" spans="1:9" ht="15" customHeight="1">
      <c r="A174"/>
      <c r="B174"/>
      <c r="C174"/>
      <c r="D174"/>
      <c r="E174" s="101"/>
      <c r="F174" s="141"/>
      <c r="G174"/>
      <c r="H174" s="101"/>
      <c r="I174" s="141"/>
    </row>
    <row r="175" spans="1:9" ht="15" customHeight="1">
      <c r="A175"/>
      <c r="B175"/>
      <c r="C175"/>
      <c r="D175"/>
      <c r="E175" s="101"/>
      <c r="F175" s="141"/>
      <c r="G175"/>
      <c r="H175" s="101"/>
      <c r="I175" s="141"/>
    </row>
    <row r="176" spans="1:9" ht="15" customHeight="1">
      <c r="A176"/>
      <c r="B176"/>
      <c r="C176"/>
      <c r="D176"/>
      <c r="E176" s="101"/>
      <c r="F176" s="141"/>
      <c r="G176"/>
      <c r="H176" s="101"/>
      <c r="I176" s="141"/>
    </row>
    <row r="177" spans="1:9" ht="15" customHeight="1">
      <c r="A177"/>
      <c r="B177"/>
      <c r="C177"/>
      <c r="D177"/>
      <c r="E177" s="101"/>
      <c r="F177" s="141"/>
      <c r="G177"/>
      <c r="H177" s="101"/>
      <c r="I177" s="141"/>
    </row>
    <row r="178" spans="1:9" ht="15" customHeight="1">
      <c r="A178"/>
      <c r="B178"/>
      <c r="C178"/>
      <c r="D178"/>
      <c r="E178" s="101"/>
      <c r="F178" s="141"/>
      <c r="G178"/>
      <c r="H178" s="101"/>
      <c r="I178" s="141"/>
    </row>
    <row r="179" spans="1:9" ht="15" customHeight="1">
      <c r="A179"/>
      <c r="B179"/>
      <c r="C179"/>
      <c r="D179"/>
      <c r="E179" s="101"/>
      <c r="F179" s="141"/>
      <c r="G179"/>
      <c r="H179" s="101"/>
      <c r="I179" s="141"/>
    </row>
    <row r="180" spans="1:9" ht="15" customHeight="1">
      <c r="A180"/>
      <c r="B180"/>
      <c r="C180"/>
      <c r="D180"/>
      <c r="E180" s="101"/>
      <c r="F180" s="141"/>
      <c r="G180"/>
      <c r="H180" s="101"/>
      <c r="I180" s="141"/>
    </row>
    <row r="181" spans="1:9" ht="15" customHeight="1">
      <c r="A181"/>
      <c r="B181"/>
      <c r="C181"/>
      <c r="D181"/>
      <c r="E181" s="101"/>
      <c r="F181" s="141"/>
      <c r="G181"/>
      <c r="H181" s="101"/>
      <c r="I181" s="141"/>
    </row>
    <row r="182" spans="1:9" ht="15" customHeight="1">
      <c r="A182"/>
      <c r="B182"/>
      <c r="C182"/>
      <c r="D182"/>
      <c r="E182" s="101"/>
      <c r="F182" s="141"/>
      <c r="G182"/>
      <c r="H182" s="101"/>
      <c r="I182" s="141"/>
    </row>
    <row r="183" spans="1:9" ht="15" customHeight="1">
      <c r="A183"/>
      <c r="B183"/>
      <c r="C183"/>
      <c r="D183"/>
      <c r="E183" s="101"/>
      <c r="F183" s="141"/>
      <c r="G183"/>
      <c r="H183" s="101"/>
      <c r="I183" s="141"/>
    </row>
    <row r="184" spans="1:9" ht="15" customHeight="1">
      <c r="A184"/>
      <c r="B184"/>
      <c r="C184"/>
      <c r="D184"/>
      <c r="E184" s="101"/>
      <c r="F184" s="141"/>
      <c r="G184"/>
      <c r="H184" s="101"/>
      <c r="I184" s="141"/>
    </row>
    <row r="185" spans="1:9" ht="15" customHeight="1">
      <c r="A185"/>
      <c r="B185"/>
      <c r="C185"/>
      <c r="D185"/>
      <c r="E185" s="101"/>
      <c r="F185" s="141"/>
      <c r="G185"/>
      <c r="H185" s="101"/>
      <c r="I185" s="141"/>
    </row>
    <row r="186" spans="1:9" ht="15" customHeight="1">
      <c r="A186"/>
      <c r="B186"/>
      <c r="C186"/>
      <c r="D186"/>
      <c r="E186" s="101"/>
      <c r="F186" s="141"/>
      <c r="G186"/>
      <c r="H186" s="101"/>
      <c r="I186" s="141"/>
    </row>
    <row r="187" spans="1:9" ht="15" customHeight="1">
      <c r="A187"/>
      <c r="B187"/>
      <c r="C187"/>
      <c r="D187"/>
      <c r="E187" s="101"/>
      <c r="F187" s="141"/>
      <c r="G187"/>
      <c r="H187" s="101"/>
      <c r="I187" s="141"/>
    </row>
    <row r="188" spans="1:9" ht="15" customHeight="1">
      <c r="A188"/>
      <c r="B188"/>
      <c r="C188"/>
      <c r="D188"/>
      <c r="E188" s="101"/>
      <c r="F188" s="141"/>
      <c r="G188"/>
      <c r="H188" s="101"/>
      <c r="I188" s="141"/>
    </row>
    <row r="189" spans="1:9" ht="15" customHeight="1">
      <c r="A189"/>
      <c r="B189"/>
      <c r="C189"/>
      <c r="D189"/>
      <c r="E189" s="101"/>
      <c r="F189" s="141"/>
      <c r="G189"/>
      <c r="H189" s="101"/>
      <c r="I189" s="141"/>
    </row>
    <row r="190" spans="1:9" ht="15" customHeight="1">
      <c r="A190"/>
      <c r="B190"/>
      <c r="C190"/>
      <c r="D190"/>
      <c r="E190" s="101"/>
      <c r="F190" s="141"/>
      <c r="G190"/>
      <c r="H190" s="101"/>
      <c r="I190" s="141"/>
    </row>
    <row r="191" spans="1:9" ht="15" customHeight="1">
      <c r="A191"/>
      <c r="B191"/>
      <c r="C191"/>
      <c r="D191"/>
      <c r="E191" s="101"/>
      <c r="F191" s="141"/>
      <c r="G191"/>
      <c r="H191" s="101"/>
      <c r="I191" s="141"/>
    </row>
    <row r="192" spans="1:9" ht="15" customHeight="1">
      <c r="A192"/>
      <c r="B192"/>
      <c r="C192"/>
      <c r="D192"/>
      <c r="E192" s="101"/>
      <c r="F192" s="141"/>
      <c r="G192"/>
      <c r="H192" s="101"/>
      <c r="I192" s="141"/>
    </row>
    <row r="193" spans="1:9" ht="15" customHeight="1">
      <c r="A193"/>
      <c r="B193"/>
      <c r="C193"/>
      <c r="D193"/>
      <c r="E193" s="101"/>
      <c r="F193" s="141"/>
      <c r="G193"/>
      <c r="H193" s="101"/>
      <c r="I193" s="141"/>
    </row>
    <row r="194" spans="1:9" ht="15" customHeight="1">
      <c r="A194"/>
      <c r="B194"/>
      <c r="C194"/>
      <c r="D194"/>
      <c r="E194" s="101"/>
      <c r="F194" s="141"/>
      <c r="G194"/>
      <c r="H194" s="101"/>
      <c r="I194" s="141"/>
    </row>
    <row r="195" spans="1:9" ht="15" customHeight="1">
      <c r="A195"/>
      <c r="B195"/>
      <c r="C195"/>
      <c r="D195"/>
      <c r="E195" s="101"/>
      <c r="F195" s="141"/>
      <c r="G195"/>
      <c r="H195" s="101"/>
      <c r="I195" s="141"/>
    </row>
    <row r="196" spans="1:9" ht="15" customHeight="1">
      <c r="A196"/>
      <c r="B196"/>
      <c r="C196"/>
      <c r="D196"/>
      <c r="E196" s="101"/>
      <c r="F196" s="141"/>
      <c r="G196"/>
      <c r="H196" s="101"/>
      <c r="I196" s="141"/>
    </row>
    <row r="197" spans="1:9" ht="15" customHeight="1">
      <c r="A197"/>
      <c r="B197"/>
      <c r="C197"/>
      <c r="D197"/>
      <c r="E197" s="101"/>
      <c r="F197" s="141"/>
      <c r="G197"/>
      <c r="H197" s="101"/>
      <c r="I197" s="141"/>
    </row>
    <row r="198" spans="1:9" ht="15" customHeight="1">
      <c r="A198"/>
      <c r="B198"/>
      <c r="C198"/>
      <c r="D198"/>
      <c r="E198" s="101"/>
      <c r="F198" s="141"/>
      <c r="G198"/>
      <c r="H198" s="101"/>
      <c r="I198" s="141"/>
    </row>
    <row r="199" spans="1:9" ht="15" customHeight="1">
      <c r="A199"/>
      <c r="B199"/>
      <c r="C199"/>
      <c r="D199"/>
      <c r="E199" s="101"/>
      <c r="F199" s="141"/>
      <c r="G199"/>
      <c r="H199" s="101"/>
      <c r="I199" s="141"/>
    </row>
    <row r="200" spans="1:9" ht="15" customHeight="1">
      <c r="A200"/>
      <c r="B200"/>
      <c r="C200"/>
      <c r="D200"/>
      <c r="E200" s="101"/>
      <c r="F200" s="141"/>
      <c r="G200"/>
      <c r="H200" s="101"/>
      <c r="I200" s="141"/>
    </row>
    <row r="201" spans="1:9" ht="15" customHeight="1">
      <c r="A201"/>
      <c r="B201"/>
      <c r="C201"/>
      <c r="D201"/>
      <c r="E201" s="101"/>
      <c r="F201" s="141"/>
      <c r="G201"/>
      <c r="H201" s="101"/>
      <c r="I201" s="141"/>
    </row>
    <row r="202" spans="1:9" ht="15" customHeight="1">
      <c r="A202"/>
      <c r="B202"/>
      <c r="C202"/>
      <c r="D202"/>
      <c r="E202" s="101"/>
      <c r="F202" s="141"/>
      <c r="G202"/>
      <c r="H202" s="101"/>
      <c r="I202" s="141"/>
    </row>
    <row r="203" spans="1:9" ht="15" customHeight="1">
      <c r="A203"/>
      <c r="B203"/>
      <c r="C203"/>
      <c r="D203"/>
      <c r="E203" s="101"/>
      <c r="F203" s="141"/>
      <c r="G203"/>
      <c r="H203" s="101"/>
      <c r="I203" s="141"/>
    </row>
    <row r="204" spans="1:9" ht="15" customHeight="1">
      <c r="A204"/>
      <c r="B204"/>
      <c r="C204"/>
      <c r="D204"/>
      <c r="E204" s="101"/>
      <c r="F204" s="141"/>
      <c r="G204"/>
      <c r="H204" s="101"/>
      <c r="I204" s="141"/>
    </row>
    <row r="205" spans="1:9" ht="15" customHeight="1">
      <c r="A205"/>
      <c r="B205"/>
      <c r="C205"/>
      <c r="D205"/>
      <c r="E205" s="101"/>
      <c r="F205" s="141"/>
      <c r="G205"/>
      <c r="H205" s="101"/>
      <c r="I205" s="141"/>
    </row>
    <row r="206" spans="1:9" ht="15" customHeight="1">
      <c r="A206"/>
      <c r="B206"/>
      <c r="C206"/>
      <c r="D206"/>
      <c r="E206" s="101"/>
      <c r="F206" s="141"/>
      <c r="G206"/>
      <c r="H206" s="101"/>
      <c r="I206" s="141"/>
    </row>
    <row r="207" spans="1:9" ht="15" customHeight="1">
      <c r="A207"/>
      <c r="B207"/>
      <c r="C207"/>
      <c r="D207"/>
      <c r="E207" s="101"/>
      <c r="F207" s="141"/>
      <c r="G207"/>
      <c r="H207" s="101"/>
      <c r="I207" s="141"/>
    </row>
    <row r="208" spans="1:9" ht="15" customHeight="1">
      <c r="A208"/>
      <c r="B208"/>
      <c r="C208"/>
      <c r="D208"/>
      <c r="E208" s="101"/>
      <c r="F208" s="141"/>
      <c r="G208"/>
      <c r="H208" s="101"/>
      <c r="I208" s="141"/>
    </row>
    <row r="209" spans="1:9" ht="15" customHeight="1">
      <c r="A209"/>
      <c r="B209"/>
      <c r="C209"/>
      <c r="D209"/>
      <c r="E209" s="101"/>
      <c r="F209" s="141"/>
      <c r="G209"/>
      <c r="H209" s="101"/>
      <c r="I209" s="141"/>
    </row>
    <row r="210" spans="1:9" ht="15" customHeight="1">
      <c r="A210"/>
      <c r="B210"/>
      <c r="C210"/>
      <c r="D210"/>
      <c r="E210" s="101"/>
      <c r="F210" s="141"/>
      <c r="G210"/>
      <c r="H210" s="101"/>
      <c r="I210" s="141"/>
    </row>
    <row r="211" spans="1:9" ht="15" customHeight="1">
      <c r="A211"/>
      <c r="B211"/>
      <c r="C211"/>
      <c r="D211"/>
      <c r="E211" s="101"/>
      <c r="F211" s="141"/>
      <c r="G211"/>
      <c r="H211" s="101"/>
      <c r="I211" s="141"/>
    </row>
    <row r="212" spans="1:9" ht="15" customHeight="1">
      <c r="A212"/>
      <c r="B212"/>
      <c r="C212"/>
      <c r="D212"/>
      <c r="E212" s="101"/>
      <c r="F212" s="141"/>
      <c r="G212"/>
      <c r="H212" s="101"/>
      <c r="I212" s="141"/>
    </row>
    <row r="213" spans="1:9" ht="15" customHeight="1">
      <c r="A213"/>
      <c r="B213"/>
      <c r="C213"/>
      <c r="D213"/>
      <c r="E213" s="101"/>
      <c r="F213" s="141"/>
      <c r="G213"/>
      <c r="H213" s="101"/>
      <c r="I213" s="141"/>
    </row>
    <row r="214" spans="1:9" ht="15" customHeight="1">
      <c r="A214"/>
      <c r="B214"/>
      <c r="C214"/>
      <c r="D214"/>
      <c r="E214" s="101"/>
      <c r="F214" s="141"/>
      <c r="G214"/>
      <c r="H214" s="101"/>
      <c r="I214" s="141"/>
    </row>
    <row r="215" spans="1:9" ht="15" customHeight="1">
      <c r="A215"/>
      <c r="B215"/>
      <c r="C215"/>
      <c r="D215"/>
      <c r="E215" s="101"/>
      <c r="F215" s="141"/>
      <c r="G215"/>
      <c r="H215" s="101"/>
      <c r="I215" s="141"/>
    </row>
    <row r="216" spans="1:9" ht="15" customHeight="1">
      <c r="A216"/>
      <c r="B216"/>
      <c r="C216"/>
      <c r="D216"/>
      <c r="E216" s="101"/>
      <c r="F216" s="141"/>
      <c r="G216"/>
      <c r="H216" s="101"/>
      <c r="I216" s="141"/>
    </row>
    <row r="217" spans="1:9" ht="15" customHeight="1">
      <c r="A217"/>
      <c r="B217"/>
      <c r="C217"/>
      <c r="D217"/>
      <c r="E217" s="101"/>
      <c r="F217" s="141"/>
      <c r="G217"/>
      <c r="H217" s="101"/>
      <c r="I217" s="141"/>
    </row>
    <row r="218" spans="1:9" ht="15" customHeight="1">
      <c r="A218"/>
      <c r="B218"/>
      <c r="C218"/>
      <c r="D218"/>
      <c r="E218" s="101"/>
      <c r="F218" s="141"/>
      <c r="G218"/>
      <c r="H218" s="101"/>
      <c r="I218" s="141"/>
    </row>
    <row r="219" spans="1:9" ht="15" customHeight="1">
      <c r="A219"/>
      <c r="B219"/>
      <c r="C219"/>
      <c r="D219"/>
      <c r="E219" s="101"/>
      <c r="F219" s="141"/>
      <c r="G219"/>
      <c r="H219" s="101"/>
      <c r="I219" s="141"/>
    </row>
    <row r="220" spans="1:9" ht="15" customHeight="1">
      <c r="A220"/>
      <c r="B220"/>
      <c r="C220"/>
      <c r="D220"/>
      <c r="E220" s="101"/>
      <c r="F220" s="141"/>
      <c r="G220"/>
      <c r="H220" s="101"/>
      <c r="I220" s="141"/>
    </row>
    <row r="221" spans="1:9" ht="15" customHeight="1">
      <c r="A221"/>
      <c r="B221"/>
      <c r="C221"/>
      <c r="D221"/>
      <c r="E221" s="101"/>
      <c r="F221" s="141"/>
      <c r="G221"/>
      <c r="H221" s="101"/>
      <c r="I221" s="141"/>
    </row>
    <row r="222" spans="1:9" ht="15" customHeight="1">
      <c r="A222"/>
      <c r="B222"/>
      <c r="C222"/>
      <c r="D222"/>
      <c r="E222" s="101"/>
      <c r="F222" s="141"/>
      <c r="G222"/>
      <c r="H222" s="101"/>
      <c r="I222" s="141"/>
    </row>
    <row r="223" spans="1:9" ht="15" customHeight="1">
      <c r="A223"/>
      <c r="B223"/>
      <c r="C223"/>
      <c r="D223"/>
      <c r="E223" s="101"/>
      <c r="F223" s="141"/>
      <c r="G223"/>
      <c r="H223" s="101"/>
      <c r="I223" s="141"/>
    </row>
    <row r="224" spans="1:9" ht="15" customHeight="1">
      <c r="A224"/>
      <c r="B224"/>
      <c r="C224"/>
      <c r="D224"/>
      <c r="E224" s="101"/>
      <c r="F224" s="141"/>
      <c r="G224"/>
      <c r="H224" s="101"/>
      <c r="I224" s="141"/>
    </row>
    <row r="225" spans="1:9" ht="15" customHeight="1">
      <c r="A225"/>
      <c r="B225"/>
      <c r="C225"/>
      <c r="D225"/>
      <c r="E225" s="101"/>
      <c r="F225" s="141"/>
      <c r="G225"/>
      <c r="H225" s="101"/>
      <c r="I225" s="141"/>
    </row>
    <row r="226" spans="1:9" ht="15" customHeight="1">
      <c r="A226"/>
      <c r="B226"/>
      <c r="C226"/>
      <c r="D226"/>
      <c r="E226" s="101"/>
      <c r="F226" s="141"/>
      <c r="G226"/>
      <c r="H226" s="101"/>
      <c r="I226" s="141"/>
    </row>
    <row r="227" spans="1:9" ht="15" customHeight="1">
      <c r="A227"/>
      <c r="B227"/>
      <c r="C227"/>
      <c r="D227"/>
      <c r="E227" s="101"/>
      <c r="F227" s="141"/>
      <c r="G227"/>
      <c r="H227" s="101"/>
      <c r="I227" s="141"/>
    </row>
    <row r="228" spans="1:9" ht="15" customHeight="1">
      <c r="A228"/>
      <c r="B228"/>
      <c r="C228"/>
      <c r="D228"/>
      <c r="E228" s="101"/>
      <c r="F228" s="141"/>
      <c r="G228"/>
      <c r="H228" s="101"/>
      <c r="I228" s="141"/>
    </row>
    <row r="229" spans="1:9" ht="15" customHeight="1">
      <c r="A229"/>
      <c r="B229"/>
      <c r="C229"/>
      <c r="D229"/>
      <c r="E229" s="101"/>
      <c r="F229" s="141"/>
      <c r="G229"/>
      <c r="H229" s="101"/>
      <c r="I229" s="141"/>
    </row>
    <row r="230" spans="1:9" ht="15" customHeight="1">
      <c r="A230"/>
      <c r="B230"/>
      <c r="C230"/>
      <c r="D230"/>
      <c r="E230" s="101"/>
      <c r="F230" s="141"/>
      <c r="G230"/>
      <c r="H230" s="101"/>
      <c r="I230" s="141"/>
    </row>
    <row r="231" spans="1:9" ht="15" customHeight="1">
      <c r="A231"/>
      <c r="B231"/>
      <c r="C231"/>
      <c r="D231"/>
      <c r="E231" s="101"/>
      <c r="F231" s="141"/>
      <c r="G231"/>
      <c r="H231" s="101"/>
      <c r="I231" s="141"/>
    </row>
    <row r="232" spans="1:9" ht="15" customHeight="1">
      <c r="A232"/>
      <c r="B232"/>
      <c r="C232"/>
      <c r="D232"/>
      <c r="E232" s="101"/>
      <c r="F232" s="141"/>
      <c r="G232"/>
      <c r="H232" s="101"/>
      <c r="I232" s="141"/>
    </row>
    <row r="233" spans="1:9" ht="15" customHeight="1">
      <c r="A233"/>
      <c r="B233"/>
      <c r="C233"/>
      <c r="D233"/>
      <c r="E233" s="101"/>
      <c r="F233" s="141"/>
      <c r="G233"/>
      <c r="H233" s="101"/>
      <c r="I233" s="141"/>
    </row>
    <row r="234" spans="1:9" ht="15" customHeight="1">
      <c r="A234"/>
      <c r="B234"/>
      <c r="C234"/>
      <c r="D234"/>
      <c r="E234" s="101"/>
      <c r="F234" s="141"/>
      <c r="G234"/>
      <c r="H234" s="101"/>
      <c r="I234" s="141"/>
    </row>
    <row r="235" spans="1:9" ht="15" customHeight="1">
      <c r="A235"/>
      <c r="B235"/>
      <c r="C235"/>
      <c r="D235"/>
      <c r="E235" s="101"/>
      <c r="F235" s="141"/>
      <c r="G235"/>
      <c r="H235" s="101"/>
      <c r="I235" s="141"/>
    </row>
    <row r="236" spans="1:9" ht="15" customHeight="1">
      <c r="A236"/>
      <c r="B236"/>
      <c r="C236"/>
      <c r="D236"/>
      <c r="E236" s="101"/>
      <c r="F236" s="141"/>
      <c r="G236"/>
      <c r="H236" s="101"/>
      <c r="I236" s="141"/>
    </row>
    <row r="237" spans="1:9" ht="15" customHeight="1">
      <c r="A237"/>
      <c r="B237"/>
      <c r="C237"/>
      <c r="D237"/>
      <c r="E237" s="101"/>
      <c r="F237" s="141"/>
      <c r="G237"/>
      <c r="H237" s="101"/>
      <c r="I237" s="141"/>
    </row>
    <row r="238" spans="1:9" ht="15" customHeight="1">
      <c r="A238"/>
      <c r="B238"/>
      <c r="C238"/>
      <c r="D238"/>
      <c r="E238" s="101"/>
      <c r="F238" s="141"/>
      <c r="G238"/>
      <c r="H238" s="101"/>
      <c r="I238" s="141"/>
    </row>
    <row r="239" spans="1:9" ht="15" customHeight="1">
      <c r="A239"/>
      <c r="B239"/>
      <c r="C239"/>
      <c r="D239"/>
      <c r="E239" s="101"/>
      <c r="F239" s="141"/>
      <c r="G239"/>
      <c r="H239" s="101"/>
      <c r="I239" s="141"/>
    </row>
    <row r="240" spans="1:9" ht="15" customHeight="1">
      <c r="A240"/>
      <c r="B240"/>
      <c r="C240"/>
      <c r="D240"/>
      <c r="E240" s="101"/>
      <c r="F240" s="141"/>
      <c r="G240"/>
      <c r="H240" s="101"/>
      <c r="I240" s="141"/>
    </row>
    <row r="241" spans="1:9" ht="15" customHeight="1">
      <c r="A241"/>
      <c r="B241"/>
      <c r="C241"/>
      <c r="D241"/>
      <c r="E241" s="101"/>
      <c r="F241" s="141"/>
      <c r="G241"/>
      <c r="H241" s="101"/>
      <c r="I241" s="141"/>
    </row>
    <row r="242" spans="1:9" ht="15" customHeight="1">
      <c r="A242"/>
      <c r="B242"/>
      <c r="C242"/>
      <c r="D242"/>
      <c r="E242" s="101"/>
      <c r="F242" s="141"/>
      <c r="G242"/>
      <c r="H242" s="101"/>
      <c r="I242" s="141"/>
    </row>
    <row r="243" spans="1:9" ht="15" customHeight="1">
      <c r="A243"/>
      <c r="B243"/>
      <c r="C243"/>
      <c r="D243"/>
      <c r="E243" s="101"/>
      <c r="F243" s="141"/>
      <c r="G243"/>
      <c r="H243" s="101"/>
      <c r="I243" s="141"/>
    </row>
    <row r="244" spans="1:9" ht="15" customHeight="1">
      <c r="A244"/>
      <c r="B244"/>
      <c r="C244"/>
      <c r="D244"/>
      <c r="E244" s="101"/>
      <c r="F244" s="141"/>
      <c r="G244"/>
      <c r="H244" s="101"/>
      <c r="I244" s="141"/>
    </row>
    <row r="245" spans="1:9" ht="15" customHeight="1">
      <c r="A245"/>
      <c r="B245"/>
      <c r="C245"/>
      <c r="D245"/>
      <c r="E245" s="101"/>
      <c r="F245" s="141"/>
      <c r="G245"/>
      <c r="H245" s="101"/>
      <c r="I245" s="141"/>
    </row>
    <row r="246" spans="1:9" ht="15" customHeight="1">
      <c r="A246"/>
      <c r="B246"/>
      <c r="C246"/>
      <c r="D246"/>
      <c r="E246" s="101"/>
      <c r="F246" s="141"/>
      <c r="G246"/>
      <c r="H246" s="101"/>
      <c r="I246" s="141"/>
    </row>
    <row r="247" spans="1:9" ht="15" customHeight="1">
      <c r="A247"/>
      <c r="B247"/>
      <c r="C247"/>
      <c r="D247"/>
      <c r="E247" s="101"/>
      <c r="F247" s="141"/>
      <c r="G247"/>
      <c r="H247" s="101"/>
      <c r="I247" s="141"/>
    </row>
    <row r="248" spans="1:9" ht="15" customHeight="1">
      <c r="A248"/>
      <c r="B248"/>
      <c r="C248"/>
      <c r="D248"/>
      <c r="E248" s="101"/>
      <c r="F248" s="141"/>
      <c r="G248"/>
      <c r="H248" s="101"/>
      <c r="I248" s="141"/>
    </row>
    <row r="249" spans="1:9" ht="15" customHeight="1">
      <c r="A249"/>
      <c r="B249"/>
      <c r="C249"/>
      <c r="D249"/>
      <c r="E249" s="101"/>
      <c r="F249" s="141"/>
      <c r="G249"/>
      <c r="H249" s="101"/>
      <c r="I249" s="141"/>
    </row>
    <row r="250" spans="1:9" ht="15" customHeight="1">
      <c r="A250"/>
      <c r="B250"/>
      <c r="C250"/>
      <c r="D250"/>
      <c r="E250" s="101"/>
      <c r="F250" s="141"/>
      <c r="G250"/>
      <c r="H250" s="101"/>
      <c r="I250" s="141"/>
    </row>
    <row r="251" spans="1:9" ht="15" customHeight="1">
      <c r="A251"/>
      <c r="B251"/>
      <c r="C251"/>
      <c r="D251"/>
      <c r="E251" s="101"/>
      <c r="F251" s="141"/>
      <c r="G251"/>
      <c r="H251" s="101"/>
      <c r="I251" s="141"/>
    </row>
    <row r="252" spans="1:9" ht="15" customHeight="1">
      <c r="A252"/>
      <c r="B252"/>
      <c r="C252"/>
      <c r="D252"/>
      <c r="E252" s="101"/>
      <c r="F252" s="141"/>
      <c r="G252"/>
      <c r="H252" s="101"/>
      <c r="I252" s="141"/>
    </row>
    <row r="253" spans="1:9" ht="15" customHeight="1">
      <c r="A253"/>
      <c r="B253"/>
      <c r="C253"/>
      <c r="D253"/>
      <c r="E253" s="101"/>
      <c r="F253" s="141"/>
      <c r="G253"/>
      <c r="H253" s="101"/>
      <c r="I253" s="141"/>
    </row>
    <row r="254" spans="1:9" ht="15" customHeight="1">
      <c r="A254"/>
      <c r="B254"/>
      <c r="C254"/>
      <c r="D254"/>
      <c r="E254" s="101"/>
      <c r="F254" s="141"/>
      <c r="G254"/>
      <c r="H254" s="101"/>
      <c r="I254" s="141"/>
    </row>
    <row r="255" spans="1:9" ht="15" customHeight="1">
      <c r="A255"/>
      <c r="B255"/>
      <c r="C255"/>
      <c r="D255"/>
      <c r="E255" s="101"/>
      <c r="F255" s="141"/>
      <c r="G255"/>
      <c r="H255" s="101"/>
      <c r="I255" s="141"/>
    </row>
    <row r="256" spans="1:9" ht="15" customHeight="1">
      <c r="A256"/>
      <c r="B256"/>
      <c r="C256"/>
      <c r="D256"/>
      <c r="E256" s="101"/>
      <c r="F256" s="141"/>
      <c r="G256"/>
      <c r="H256" s="101"/>
      <c r="I256" s="141"/>
    </row>
    <row r="257" spans="1:9" ht="15" customHeight="1">
      <c r="A257"/>
      <c r="B257"/>
      <c r="C257"/>
      <c r="D257"/>
      <c r="E257" s="101"/>
      <c r="F257" s="141"/>
      <c r="G257"/>
      <c r="H257" s="101"/>
      <c r="I257" s="141"/>
    </row>
    <row r="258" spans="1:9" ht="15" customHeight="1">
      <c r="A258"/>
      <c r="B258"/>
      <c r="C258"/>
      <c r="D258"/>
      <c r="E258" s="101"/>
      <c r="F258" s="141"/>
      <c r="G258"/>
      <c r="H258" s="101"/>
      <c r="I258" s="141"/>
    </row>
    <row r="259" spans="1:9" ht="15" customHeight="1">
      <c r="A259"/>
      <c r="B259"/>
      <c r="C259"/>
      <c r="D259"/>
      <c r="E259" s="101"/>
      <c r="F259" s="141"/>
      <c r="G259"/>
      <c r="H259" s="101"/>
      <c r="I259" s="141"/>
    </row>
    <row r="260" spans="1:9" ht="15" customHeight="1">
      <c r="A260"/>
      <c r="B260"/>
      <c r="C260"/>
      <c r="D260"/>
      <c r="E260" s="101"/>
      <c r="F260" s="141"/>
      <c r="G260"/>
      <c r="H260" s="101"/>
      <c r="I260" s="141"/>
    </row>
    <row r="261" spans="1:9" ht="15" customHeight="1">
      <c r="A261"/>
      <c r="B261"/>
      <c r="C261"/>
      <c r="D261"/>
      <c r="E261" s="101"/>
      <c r="F261" s="141"/>
      <c r="G261"/>
      <c r="H261" s="101"/>
      <c r="I261" s="141"/>
    </row>
    <row r="262" spans="1:9" ht="15" customHeight="1">
      <c r="A262"/>
      <c r="B262"/>
      <c r="C262"/>
      <c r="D262"/>
      <c r="E262" s="101"/>
      <c r="F262" s="141"/>
      <c r="G262"/>
      <c r="H262" s="101"/>
      <c r="I262" s="141"/>
    </row>
    <row r="263" spans="1:9" ht="15" customHeight="1">
      <c r="A263"/>
      <c r="B263"/>
      <c r="C263"/>
      <c r="D263"/>
      <c r="E263" s="101"/>
      <c r="F263" s="141"/>
      <c r="G263"/>
      <c r="H263" s="101"/>
      <c r="I263" s="141"/>
    </row>
    <row r="264" spans="1:9" ht="15" customHeight="1">
      <c r="A264"/>
      <c r="B264"/>
      <c r="C264"/>
      <c r="D264"/>
      <c r="E264" s="101"/>
      <c r="F264" s="141"/>
      <c r="G264"/>
      <c r="H264" s="101"/>
      <c r="I264" s="141"/>
    </row>
    <row r="265" spans="1:9" ht="15" customHeight="1">
      <c r="A265"/>
      <c r="B265"/>
      <c r="C265"/>
      <c r="D265"/>
      <c r="E265" s="101"/>
      <c r="F265" s="141"/>
      <c r="G265"/>
      <c r="H265" s="101"/>
      <c r="I265" s="141"/>
    </row>
    <row r="266" spans="1:9" ht="15" customHeight="1">
      <c r="A266"/>
      <c r="B266"/>
      <c r="C266"/>
      <c r="D266"/>
      <c r="E266" s="101"/>
      <c r="F266" s="141"/>
      <c r="G266"/>
      <c r="H266" s="101"/>
      <c r="I266" s="141"/>
    </row>
    <row r="267" spans="1:9" ht="15" customHeight="1">
      <c r="A267"/>
      <c r="B267"/>
      <c r="C267"/>
      <c r="D267"/>
      <c r="E267" s="101"/>
      <c r="F267" s="141"/>
      <c r="G267"/>
      <c r="H267" s="101"/>
      <c r="I267" s="141"/>
    </row>
    <row r="268" spans="1:9" ht="15" customHeight="1">
      <c r="A268"/>
      <c r="B268"/>
      <c r="C268"/>
      <c r="D268"/>
      <c r="E268" s="101"/>
      <c r="F268" s="141"/>
      <c r="G268"/>
      <c r="H268" s="101"/>
      <c r="I268" s="141"/>
    </row>
    <row r="269" spans="1:9" ht="15" customHeight="1">
      <c r="A269"/>
      <c r="B269"/>
      <c r="C269"/>
      <c r="D269"/>
      <c r="E269" s="101"/>
      <c r="F269" s="141"/>
      <c r="G269"/>
      <c r="H269" s="101"/>
      <c r="I269" s="141"/>
    </row>
    <row r="270" spans="1:9" ht="15" customHeight="1">
      <c r="A270"/>
      <c r="B270"/>
      <c r="C270"/>
      <c r="D270"/>
      <c r="E270" s="101"/>
      <c r="F270" s="141"/>
      <c r="G270"/>
      <c r="H270" s="101"/>
      <c r="I270" s="141"/>
    </row>
    <row r="271" spans="1:9" ht="15" customHeight="1">
      <c r="A271"/>
      <c r="B271"/>
      <c r="C271"/>
      <c r="D271"/>
      <c r="E271" s="101"/>
      <c r="F271" s="141"/>
      <c r="G271"/>
      <c r="H271" s="101"/>
      <c r="I271" s="141"/>
    </row>
    <row r="272" spans="1:9" ht="15" customHeight="1">
      <c r="A272"/>
      <c r="B272"/>
      <c r="C272"/>
      <c r="D272"/>
      <c r="E272" s="101"/>
      <c r="F272" s="141"/>
      <c r="G272"/>
      <c r="H272" s="101"/>
      <c r="I272" s="141"/>
    </row>
    <row r="273" spans="1:9" ht="15" customHeight="1">
      <c r="A273"/>
      <c r="B273"/>
      <c r="C273"/>
      <c r="D273"/>
      <c r="E273" s="101"/>
      <c r="F273" s="141"/>
      <c r="G273"/>
      <c r="H273" s="101"/>
      <c r="I273" s="141"/>
    </row>
    <row r="274" spans="1:9" ht="15" customHeight="1">
      <c r="A274"/>
      <c r="B274"/>
      <c r="C274"/>
      <c r="D274"/>
      <c r="E274" s="101"/>
      <c r="F274" s="141"/>
      <c r="G274"/>
      <c r="H274" s="101"/>
      <c r="I274" s="141"/>
    </row>
    <row r="275" spans="1:9" ht="15" customHeight="1">
      <c r="A275"/>
      <c r="B275"/>
      <c r="C275"/>
      <c r="D275"/>
      <c r="E275" s="101"/>
      <c r="F275" s="141"/>
      <c r="G275"/>
      <c r="H275" s="101"/>
      <c r="I275" s="141"/>
    </row>
    <row r="276" spans="1:9" ht="15" customHeight="1">
      <c r="A276"/>
      <c r="B276"/>
      <c r="C276"/>
      <c r="D276"/>
      <c r="E276" s="101"/>
      <c r="F276" s="141"/>
      <c r="G276"/>
      <c r="H276" s="101"/>
      <c r="I276" s="141"/>
    </row>
    <row r="277" spans="1:9" ht="15" customHeight="1">
      <c r="A277"/>
      <c r="B277"/>
      <c r="C277"/>
      <c r="D277"/>
      <c r="E277" s="101"/>
      <c r="F277" s="141"/>
      <c r="G277"/>
      <c r="H277" s="101"/>
      <c r="I277" s="141"/>
    </row>
    <row r="278" spans="1:9" ht="15" customHeight="1">
      <c r="A278"/>
      <c r="B278"/>
      <c r="C278"/>
      <c r="D278"/>
      <c r="E278" s="101"/>
      <c r="F278" s="141"/>
      <c r="G278"/>
      <c r="H278" s="101"/>
      <c r="I278" s="141"/>
    </row>
    <row r="279" spans="1:9" ht="15" customHeight="1">
      <c r="A279"/>
      <c r="B279"/>
      <c r="C279"/>
      <c r="D279"/>
      <c r="E279" s="101"/>
      <c r="F279" s="141"/>
      <c r="G279"/>
      <c r="H279" s="101"/>
      <c r="I279" s="141"/>
    </row>
    <row r="280" spans="1:9" ht="15" customHeight="1">
      <c r="A280"/>
      <c r="B280"/>
      <c r="C280"/>
      <c r="D280"/>
      <c r="E280" s="101"/>
      <c r="F280" s="141"/>
      <c r="G280"/>
      <c r="H280" s="101"/>
      <c r="I280" s="141"/>
    </row>
    <row r="281" spans="1:9" ht="15" customHeight="1">
      <c r="A281"/>
      <c r="B281"/>
      <c r="C281"/>
      <c r="D281"/>
      <c r="E281" s="101"/>
      <c r="F281" s="141"/>
      <c r="G281"/>
      <c r="H281" s="101"/>
      <c r="I281" s="141"/>
    </row>
    <row r="282" spans="1:9" ht="15" customHeight="1">
      <c r="A282"/>
      <c r="B282"/>
      <c r="C282"/>
      <c r="D282"/>
      <c r="E282" s="101"/>
      <c r="F282" s="141"/>
      <c r="G282"/>
      <c r="H282" s="101"/>
      <c r="I282" s="141"/>
    </row>
    <row r="283" spans="1:9" ht="15" customHeight="1">
      <c r="A283"/>
      <c r="B283"/>
      <c r="C283"/>
      <c r="D283"/>
      <c r="E283" s="101"/>
      <c r="F283" s="141"/>
      <c r="G283"/>
      <c r="H283" s="101"/>
      <c r="I283" s="141"/>
    </row>
    <row r="284" spans="1:9" ht="15" customHeight="1">
      <c r="A284"/>
      <c r="B284"/>
      <c r="C284"/>
      <c r="D284"/>
      <c r="E284" s="101"/>
      <c r="F284" s="141"/>
      <c r="G284"/>
      <c r="H284" s="101"/>
      <c r="I284" s="141"/>
    </row>
    <row r="285" spans="1:9" ht="15" customHeight="1">
      <c r="A285"/>
      <c r="B285"/>
      <c r="C285"/>
      <c r="D285"/>
      <c r="E285" s="101"/>
      <c r="F285" s="141"/>
      <c r="G285"/>
      <c r="H285" s="101"/>
      <c r="I285" s="141"/>
    </row>
    <row r="286" spans="1:9" ht="15" customHeight="1">
      <c r="A286"/>
      <c r="B286"/>
      <c r="C286"/>
      <c r="D286"/>
      <c r="E286" s="101"/>
      <c r="F286" s="141"/>
      <c r="G286"/>
      <c r="H286" s="101"/>
      <c r="I286" s="141"/>
    </row>
    <row r="287" spans="1:9" ht="15" customHeight="1">
      <c r="A287"/>
      <c r="B287"/>
      <c r="C287"/>
      <c r="D287"/>
      <c r="E287" s="101"/>
      <c r="F287" s="141"/>
      <c r="G287"/>
      <c r="H287" s="101"/>
      <c r="I287" s="141"/>
    </row>
    <row r="288" spans="1:9" ht="15" customHeight="1">
      <c r="A288"/>
      <c r="B288"/>
      <c r="C288"/>
      <c r="D288"/>
      <c r="E288" s="101"/>
      <c r="F288" s="141"/>
      <c r="G288"/>
      <c r="H288" s="101"/>
      <c r="I288" s="141"/>
    </row>
    <row r="289" spans="1:9" ht="15" customHeight="1">
      <c r="A289"/>
      <c r="B289"/>
      <c r="C289"/>
      <c r="D289"/>
      <c r="E289" s="101"/>
      <c r="F289" s="141"/>
      <c r="G289"/>
      <c r="H289" s="101"/>
      <c r="I289" s="141"/>
    </row>
    <row r="290" spans="1:9" ht="15" customHeight="1">
      <c r="A290"/>
      <c r="B290"/>
      <c r="C290"/>
      <c r="D290"/>
      <c r="E290" s="101"/>
      <c r="F290" s="141"/>
      <c r="G290"/>
      <c r="H290" s="101"/>
      <c r="I290" s="141"/>
    </row>
    <row r="291" spans="1:9" ht="15" customHeight="1">
      <c r="A291"/>
      <c r="B291"/>
      <c r="C291"/>
      <c r="D291"/>
      <c r="E291" s="101"/>
      <c r="F291" s="141"/>
      <c r="G291"/>
      <c r="H291" s="101"/>
      <c r="I291" s="141"/>
    </row>
    <row r="292" spans="1:9" ht="15" customHeight="1">
      <c r="A292"/>
      <c r="B292"/>
      <c r="C292"/>
      <c r="D292"/>
      <c r="E292" s="101"/>
      <c r="F292" s="141"/>
      <c r="G292"/>
      <c r="H292" s="101"/>
      <c r="I292" s="141"/>
    </row>
    <row r="293" spans="1:9" ht="15" customHeight="1">
      <c r="A293"/>
      <c r="B293"/>
      <c r="C293"/>
      <c r="D293"/>
      <c r="E293" s="101"/>
      <c r="F293" s="141"/>
      <c r="G293"/>
      <c r="H293" s="101"/>
      <c r="I293" s="141"/>
    </row>
    <row r="294" spans="1:9" ht="15" customHeight="1">
      <c r="A294"/>
      <c r="B294"/>
      <c r="C294"/>
      <c r="D294"/>
      <c r="E294" s="101"/>
      <c r="F294" s="141"/>
      <c r="G294"/>
      <c r="H294" s="101"/>
      <c r="I294" s="141"/>
    </row>
    <row r="295" spans="1:9" ht="15" customHeight="1">
      <c r="A295"/>
      <c r="B295"/>
      <c r="C295"/>
      <c r="D295"/>
      <c r="E295" s="101"/>
      <c r="F295" s="141"/>
      <c r="G295"/>
      <c r="H295" s="101"/>
      <c r="I295" s="141"/>
    </row>
    <row r="296" spans="1:9" ht="15" customHeight="1">
      <c r="A296"/>
      <c r="B296"/>
      <c r="C296"/>
      <c r="D296"/>
      <c r="E296" s="101"/>
      <c r="F296" s="141"/>
      <c r="G296"/>
      <c r="H296" s="101"/>
      <c r="I296" s="141"/>
    </row>
    <row r="297" spans="1:9" ht="15" customHeight="1">
      <c r="A297"/>
      <c r="B297"/>
      <c r="C297"/>
      <c r="D297"/>
      <c r="E297" s="101"/>
      <c r="F297" s="141"/>
      <c r="G297"/>
      <c r="H297" s="101"/>
      <c r="I297" s="141"/>
    </row>
    <row r="298" spans="1:9" ht="15" customHeight="1">
      <c r="A298"/>
      <c r="B298"/>
      <c r="C298"/>
      <c r="D298"/>
      <c r="E298" s="101"/>
      <c r="F298" s="141"/>
      <c r="G298"/>
      <c r="H298" s="101"/>
      <c r="I298" s="141"/>
    </row>
    <row r="299" spans="1:9" ht="15" customHeight="1">
      <c r="A299"/>
      <c r="B299"/>
      <c r="C299"/>
      <c r="D299"/>
      <c r="E299" s="101"/>
      <c r="F299" s="141"/>
      <c r="G299"/>
      <c r="H299" s="101"/>
      <c r="I299" s="141"/>
    </row>
    <row r="300" spans="1:9" ht="15" customHeight="1">
      <c r="A300"/>
      <c r="B300"/>
      <c r="C300"/>
      <c r="D300"/>
      <c r="E300" s="101"/>
      <c r="F300" s="141"/>
      <c r="G300"/>
      <c r="H300" s="101"/>
      <c r="I300" s="141"/>
    </row>
    <row r="301" spans="1:9" ht="15" customHeight="1">
      <c r="A301"/>
      <c r="B301"/>
      <c r="C301"/>
      <c r="D301"/>
      <c r="E301" s="101"/>
      <c r="F301" s="141"/>
      <c r="G301"/>
      <c r="H301" s="101"/>
      <c r="I301" s="141"/>
    </row>
    <row r="302" spans="1:9" ht="15" customHeight="1">
      <c r="A302"/>
      <c r="B302"/>
      <c r="C302"/>
      <c r="D302"/>
      <c r="E302" s="101"/>
      <c r="F302" s="141"/>
      <c r="G302"/>
      <c r="H302" s="101"/>
      <c r="I302" s="141"/>
    </row>
    <row r="303" spans="1:9" ht="15" customHeight="1">
      <c r="A303"/>
      <c r="B303"/>
      <c r="C303"/>
      <c r="D303"/>
      <c r="E303" s="101"/>
      <c r="F303" s="141"/>
      <c r="G303"/>
      <c r="H303" s="101"/>
      <c r="I303" s="141"/>
    </row>
    <row r="304" spans="1:9" ht="15" customHeight="1">
      <c r="A304"/>
      <c r="B304"/>
      <c r="C304"/>
      <c r="D304"/>
      <c r="E304" s="101"/>
      <c r="F304" s="141"/>
      <c r="G304"/>
      <c r="H304" s="101"/>
      <c r="I304" s="141"/>
    </row>
    <row r="305" spans="1:9" ht="15" customHeight="1">
      <c r="A305"/>
      <c r="B305"/>
      <c r="C305"/>
      <c r="D305"/>
      <c r="E305" s="101"/>
      <c r="F305" s="141"/>
      <c r="G305"/>
      <c r="H305" s="101"/>
      <c r="I305" s="141"/>
    </row>
    <row r="306" spans="1:9" ht="15" customHeight="1">
      <c r="A306"/>
      <c r="B306"/>
      <c r="C306"/>
      <c r="D306"/>
      <c r="E306" s="101"/>
      <c r="F306" s="141"/>
      <c r="G306"/>
      <c r="H306" s="101"/>
      <c r="I306" s="141"/>
    </row>
    <row r="307" spans="1:9" ht="15" customHeight="1">
      <c r="A307"/>
      <c r="B307"/>
      <c r="C307"/>
      <c r="D307"/>
      <c r="E307" s="101"/>
      <c r="F307" s="141"/>
      <c r="G307"/>
      <c r="H307" s="101"/>
      <c r="I307" s="141"/>
    </row>
    <row r="308" spans="1:9" ht="15" customHeight="1">
      <c r="A308"/>
      <c r="B308"/>
      <c r="C308"/>
      <c r="D308"/>
      <c r="E308" s="101"/>
      <c r="F308" s="141"/>
      <c r="G308"/>
      <c r="H308" s="101"/>
      <c r="I308" s="141"/>
    </row>
    <row r="309" spans="1:9" ht="15" customHeight="1">
      <c r="A309"/>
      <c r="B309"/>
      <c r="C309"/>
      <c r="D309"/>
      <c r="E309" s="101"/>
      <c r="F309" s="141"/>
      <c r="G309"/>
      <c r="H309" s="101"/>
      <c r="I309" s="141"/>
    </row>
    <row r="310" spans="1:9" ht="15" customHeight="1">
      <c r="A310"/>
      <c r="B310"/>
      <c r="C310"/>
      <c r="D310"/>
      <c r="E310" s="101"/>
      <c r="F310" s="141"/>
      <c r="G310"/>
      <c r="H310" s="101"/>
      <c r="I310" s="141"/>
    </row>
    <row r="311" spans="1:9" ht="15" customHeight="1">
      <c r="A311"/>
      <c r="B311"/>
      <c r="C311"/>
      <c r="D311"/>
      <c r="E311" s="101"/>
      <c r="F311" s="141"/>
      <c r="G311"/>
      <c r="H311" s="101"/>
      <c r="I311" s="141"/>
    </row>
    <row r="312" spans="1:9" ht="15" customHeight="1">
      <c r="A312"/>
      <c r="B312"/>
      <c r="C312"/>
      <c r="D312"/>
      <c r="E312" s="101"/>
      <c r="F312" s="141"/>
      <c r="G312"/>
      <c r="H312" s="101"/>
      <c r="I312" s="141"/>
    </row>
    <row r="313" spans="1:9" ht="15" customHeight="1">
      <c r="A313"/>
      <c r="B313"/>
      <c r="C313"/>
      <c r="D313"/>
      <c r="E313" s="101"/>
      <c r="F313" s="141"/>
      <c r="G313"/>
      <c r="H313" s="101"/>
      <c r="I313" s="141"/>
    </row>
    <row r="314" spans="1:9" ht="15" customHeight="1">
      <c r="A314"/>
      <c r="B314"/>
      <c r="C314"/>
      <c r="D314"/>
      <c r="E314" s="101"/>
      <c r="F314" s="141"/>
      <c r="G314"/>
      <c r="H314" s="101"/>
      <c r="I314" s="141"/>
    </row>
    <row r="315" spans="1:9" ht="15" customHeight="1">
      <c r="A315"/>
      <c r="B315"/>
      <c r="C315"/>
      <c r="D315"/>
      <c r="E315" s="101"/>
      <c r="F315" s="141"/>
      <c r="G315"/>
      <c r="H315" s="101"/>
      <c r="I315" s="141"/>
    </row>
    <row r="316" spans="1:9" ht="15" customHeight="1">
      <c r="A316"/>
      <c r="B316"/>
      <c r="C316"/>
      <c r="D316"/>
      <c r="E316" s="101"/>
      <c r="F316" s="141"/>
      <c r="G316"/>
      <c r="H316" s="101"/>
      <c r="I316" s="141"/>
    </row>
    <row r="317" spans="1:9" ht="15" customHeight="1">
      <c r="A317"/>
      <c r="B317"/>
      <c r="C317"/>
      <c r="D317"/>
      <c r="E317" s="101"/>
      <c r="F317" s="141"/>
      <c r="G317"/>
      <c r="H317" s="101"/>
      <c r="I317" s="141"/>
    </row>
    <row r="318" spans="1:9" ht="15" customHeight="1">
      <c r="A318"/>
      <c r="B318"/>
      <c r="C318"/>
      <c r="D318"/>
      <c r="E318" s="101"/>
      <c r="F318" s="141"/>
      <c r="G318"/>
      <c r="H318" s="101"/>
      <c r="I318" s="141"/>
    </row>
    <row r="319" spans="1:9" ht="15" customHeight="1">
      <c r="A319"/>
      <c r="B319"/>
      <c r="C319"/>
      <c r="D319"/>
      <c r="E319" s="101"/>
      <c r="F319" s="141"/>
      <c r="G319"/>
      <c r="H319" s="101"/>
      <c r="I319" s="141"/>
    </row>
    <row r="320" spans="1:9" ht="15" customHeight="1">
      <c r="A320"/>
      <c r="B320"/>
      <c r="C320"/>
      <c r="D320"/>
      <c r="E320" s="101"/>
      <c r="F320" s="141"/>
      <c r="G320"/>
      <c r="H320" s="101"/>
      <c r="I320" s="141"/>
    </row>
    <row r="321" spans="1:9" ht="15" customHeight="1">
      <c r="A321"/>
      <c r="B321"/>
      <c r="C321"/>
      <c r="D321"/>
      <c r="E321" s="101"/>
      <c r="F321" s="141"/>
      <c r="G321"/>
      <c r="H321" s="101"/>
      <c r="I321" s="141"/>
    </row>
    <row r="322" spans="1:9" ht="15" customHeight="1">
      <c r="A322"/>
      <c r="B322"/>
      <c r="C322"/>
      <c r="D322"/>
      <c r="E322" s="101"/>
      <c r="F322" s="141"/>
      <c r="G322"/>
      <c r="H322" s="101"/>
      <c r="I322" s="141"/>
    </row>
    <row r="323" spans="1:9" ht="15" customHeight="1">
      <c r="A323"/>
      <c r="B323"/>
      <c r="C323"/>
      <c r="D323"/>
      <c r="E323" s="101"/>
      <c r="F323" s="141"/>
      <c r="G323"/>
      <c r="H323" s="101"/>
      <c r="I323" s="141"/>
    </row>
    <row r="324" spans="1:9" ht="15" customHeight="1">
      <c r="A324"/>
      <c r="B324"/>
      <c r="C324"/>
      <c r="D324"/>
      <c r="E324" s="101"/>
      <c r="F324" s="141"/>
      <c r="G324"/>
      <c r="H324" s="101"/>
      <c r="I324" s="141"/>
    </row>
    <row r="325" spans="1:9" ht="15" customHeight="1">
      <c r="A325"/>
      <c r="B325"/>
      <c r="C325"/>
      <c r="D325"/>
      <c r="E325" s="101"/>
      <c r="F325" s="141"/>
      <c r="G325"/>
      <c r="H325" s="101"/>
      <c r="I325" s="141"/>
    </row>
    <row r="326" spans="1:9" ht="15" customHeight="1">
      <c r="A326"/>
      <c r="B326"/>
      <c r="C326"/>
      <c r="D326"/>
      <c r="E326" s="101"/>
      <c r="F326" s="141"/>
      <c r="G326"/>
      <c r="H326" s="101"/>
      <c r="I326" s="141"/>
    </row>
    <row r="327" spans="1:9" ht="15" customHeight="1">
      <c r="A327"/>
      <c r="B327"/>
      <c r="C327"/>
      <c r="D327"/>
      <c r="E327" s="101"/>
      <c r="F327" s="141"/>
      <c r="G327"/>
      <c r="H327" s="101"/>
      <c r="I327" s="141"/>
    </row>
    <row r="328" spans="1:9" ht="15" customHeight="1">
      <c r="A328"/>
      <c r="B328"/>
      <c r="C328"/>
      <c r="D328"/>
      <c r="E328" s="101"/>
      <c r="F328" s="141"/>
      <c r="G328"/>
      <c r="H328" s="101"/>
      <c r="I328" s="141"/>
    </row>
    <row r="329" spans="1:9" ht="15" customHeight="1">
      <c r="A329"/>
      <c r="B329"/>
      <c r="C329"/>
      <c r="D329"/>
      <c r="E329" s="101"/>
      <c r="F329" s="141"/>
      <c r="G329"/>
      <c r="H329" s="101"/>
      <c r="I329" s="141"/>
    </row>
    <row r="330" spans="1:9" ht="15" customHeight="1">
      <c r="A330"/>
      <c r="B330"/>
      <c r="C330"/>
      <c r="D330"/>
      <c r="E330" s="101"/>
      <c r="F330" s="141"/>
      <c r="G330"/>
      <c r="H330" s="101"/>
      <c r="I330" s="141"/>
    </row>
    <row r="331" spans="1:9" ht="15" customHeight="1">
      <c r="A331"/>
      <c r="B331"/>
      <c r="C331"/>
      <c r="D331"/>
      <c r="E331" s="101"/>
      <c r="F331" s="141"/>
      <c r="G331"/>
      <c r="H331" s="101"/>
      <c r="I331" s="141"/>
    </row>
    <row r="332" spans="1:9" ht="15" customHeight="1">
      <c r="A332"/>
      <c r="B332"/>
      <c r="C332"/>
      <c r="D332"/>
      <c r="E332" s="101"/>
      <c r="F332" s="141"/>
      <c r="G332"/>
      <c r="H332" s="101"/>
      <c r="I332" s="141"/>
    </row>
    <row r="333" spans="1:9" ht="15" customHeight="1">
      <c r="A333"/>
      <c r="B333"/>
      <c r="C333"/>
      <c r="D333"/>
      <c r="E333" s="101"/>
      <c r="F333" s="141"/>
      <c r="G333"/>
      <c r="H333" s="101"/>
      <c r="I333" s="141"/>
    </row>
    <row r="334" spans="1:9" ht="15" customHeight="1">
      <c r="A334"/>
      <c r="B334"/>
      <c r="C334"/>
      <c r="D334"/>
      <c r="E334" s="101"/>
      <c r="F334" s="141"/>
      <c r="G334"/>
      <c r="H334" s="101"/>
      <c r="I334" s="141"/>
    </row>
    <row r="335" spans="1:9" ht="15" customHeight="1">
      <c r="A335"/>
      <c r="B335"/>
      <c r="C335"/>
      <c r="D335"/>
      <c r="E335" s="101"/>
      <c r="F335" s="141"/>
      <c r="G335"/>
      <c r="H335" s="101"/>
      <c r="I335" s="141"/>
    </row>
    <row r="336" spans="1:9" ht="15" customHeight="1">
      <c r="A336"/>
      <c r="B336"/>
      <c r="C336"/>
      <c r="D336"/>
      <c r="E336" s="101"/>
      <c r="F336" s="141"/>
      <c r="G336"/>
      <c r="H336" s="101"/>
      <c r="I336" s="141"/>
    </row>
    <row r="337" spans="1:9" ht="15" customHeight="1">
      <c r="A337"/>
      <c r="B337"/>
      <c r="C337"/>
      <c r="D337"/>
      <c r="E337" s="101"/>
      <c r="F337" s="141"/>
      <c r="G337"/>
      <c r="H337" s="101"/>
      <c r="I337" s="141"/>
    </row>
    <row r="338" spans="1:9" ht="15" customHeight="1">
      <c r="A338"/>
      <c r="B338"/>
      <c r="C338"/>
      <c r="D338"/>
      <c r="E338" s="101"/>
      <c r="F338" s="141"/>
      <c r="G338"/>
      <c r="H338" s="101"/>
      <c r="I338" s="141"/>
    </row>
    <row r="339" spans="1:9" ht="15" customHeight="1">
      <c r="A339"/>
      <c r="B339"/>
      <c r="C339"/>
      <c r="D339"/>
      <c r="E339" s="101"/>
      <c r="F339" s="141"/>
      <c r="G339"/>
      <c r="H339" s="101"/>
      <c r="I339" s="141"/>
    </row>
    <row r="340" spans="1:9" ht="15" customHeight="1">
      <c r="A340"/>
      <c r="B340"/>
      <c r="C340"/>
      <c r="D340"/>
      <c r="E340" s="101"/>
      <c r="F340" s="141"/>
      <c r="G340"/>
      <c r="H340" s="101"/>
      <c r="I340" s="141"/>
    </row>
    <row r="341" spans="1:9" ht="15" customHeight="1">
      <c r="A341"/>
      <c r="B341"/>
      <c r="C341"/>
      <c r="D341"/>
      <c r="E341" s="101"/>
      <c r="F341" s="141"/>
      <c r="G341"/>
      <c r="H341" s="101"/>
      <c r="I341" s="141"/>
    </row>
    <row r="342" spans="1:9" ht="15" customHeight="1">
      <c r="A342"/>
      <c r="B342"/>
      <c r="C342"/>
      <c r="D342"/>
      <c r="E342" s="101"/>
      <c r="F342" s="141"/>
      <c r="G342"/>
      <c r="H342" s="101"/>
      <c r="I342" s="141"/>
    </row>
    <row r="343" spans="1:9" ht="15" customHeight="1">
      <c r="A343"/>
      <c r="B343"/>
      <c r="C343"/>
      <c r="D343"/>
      <c r="E343" s="101"/>
      <c r="F343" s="141"/>
      <c r="G343"/>
      <c r="H343" s="101"/>
      <c r="I343" s="141"/>
    </row>
    <row r="344" spans="1:9" ht="15" customHeight="1">
      <c r="A344"/>
      <c r="B344"/>
      <c r="C344"/>
      <c r="D344"/>
      <c r="E344" s="101"/>
      <c r="F344" s="141"/>
      <c r="G344"/>
      <c r="H344" s="101"/>
      <c r="I344" s="141"/>
    </row>
    <row r="345" spans="1:9" ht="15" customHeight="1">
      <c r="A345"/>
      <c r="B345"/>
      <c r="C345"/>
      <c r="D345"/>
      <c r="E345" s="101"/>
      <c r="F345" s="141"/>
      <c r="G345"/>
      <c r="H345" s="101"/>
      <c r="I345" s="141"/>
    </row>
    <row r="346" spans="1:9" ht="15" customHeight="1">
      <c r="A346"/>
      <c r="B346"/>
      <c r="C346"/>
      <c r="D346"/>
      <c r="E346" s="101"/>
      <c r="F346" s="141"/>
      <c r="G346"/>
      <c r="H346" s="101"/>
      <c r="I346" s="141"/>
    </row>
    <row r="347" spans="1:9" ht="15" customHeight="1">
      <c r="A347"/>
      <c r="B347"/>
      <c r="C347"/>
      <c r="D347"/>
      <c r="E347" s="101"/>
      <c r="F347" s="141"/>
      <c r="G347"/>
      <c r="H347" s="101"/>
      <c r="I347" s="141"/>
    </row>
    <row r="348" spans="1:9" ht="15" customHeight="1">
      <c r="A348"/>
      <c r="B348"/>
      <c r="C348"/>
      <c r="D348"/>
      <c r="E348" s="101"/>
      <c r="F348" s="141"/>
      <c r="G348"/>
      <c r="H348" s="101"/>
      <c r="I348" s="141"/>
    </row>
    <row r="349" spans="1:9" ht="15" customHeight="1">
      <c r="A349"/>
      <c r="B349"/>
      <c r="C349"/>
      <c r="D349"/>
      <c r="E349" s="101"/>
      <c r="F349" s="141"/>
      <c r="G349"/>
      <c r="H349" s="101"/>
      <c r="I349" s="141"/>
    </row>
    <row r="350" spans="1:9" ht="15" customHeight="1">
      <c r="A350"/>
      <c r="B350"/>
      <c r="C350"/>
      <c r="D350"/>
      <c r="E350" s="101"/>
      <c r="F350" s="141"/>
      <c r="G350"/>
      <c r="H350" s="101"/>
      <c r="I350" s="141"/>
    </row>
    <row r="351" spans="1:9" ht="15" customHeight="1">
      <c r="A351"/>
      <c r="B351"/>
      <c r="C351"/>
      <c r="D351"/>
      <c r="E351" s="101"/>
      <c r="F351" s="141"/>
      <c r="G351"/>
      <c r="H351" s="101"/>
      <c r="I351" s="141"/>
    </row>
    <row r="352" spans="1:9" ht="15" customHeight="1">
      <c r="A352"/>
      <c r="B352"/>
      <c r="C352"/>
      <c r="D352"/>
      <c r="E352" s="101"/>
      <c r="F352" s="141"/>
      <c r="G352"/>
      <c r="H352" s="101"/>
      <c r="I352" s="141"/>
    </row>
    <row r="353" spans="1:9" ht="15" customHeight="1">
      <c r="A353"/>
      <c r="B353"/>
      <c r="C353"/>
      <c r="D353"/>
      <c r="E353" s="101"/>
      <c r="F353" s="141"/>
      <c r="G353"/>
      <c r="H353" s="101"/>
      <c r="I353" s="141"/>
    </row>
    <row r="354" spans="1:9" ht="15" customHeight="1">
      <c r="A354"/>
      <c r="B354"/>
      <c r="C354"/>
      <c r="D354"/>
      <c r="E354" s="101"/>
      <c r="F354" s="141"/>
      <c r="G354"/>
      <c r="H354" s="101"/>
      <c r="I354" s="141"/>
    </row>
    <row r="355" spans="1:9" ht="15" customHeight="1">
      <c r="A355"/>
      <c r="B355"/>
      <c r="C355"/>
      <c r="D355"/>
      <c r="E355" s="101"/>
      <c r="F355" s="141"/>
      <c r="G355"/>
      <c r="H355" s="101"/>
      <c r="I355" s="141"/>
    </row>
    <row r="356" spans="1:9" ht="15" customHeight="1">
      <c r="A356"/>
      <c r="B356"/>
      <c r="C356"/>
      <c r="D356"/>
      <c r="E356" s="101"/>
      <c r="F356" s="141"/>
      <c r="G356"/>
      <c r="H356" s="101"/>
      <c r="I356" s="141"/>
    </row>
    <row r="357" spans="1:9" ht="15" customHeight="1">
      <c r="A357"/>
      <c r="B357"/>
      <c r="C357"/>
      <c r="D357"/>
      <c r="E357" s="101"/>
      <c r="F357" s="141"/>
      <c r="G357"/>
      <c r="H357" s="101"/>
      <c r="I357" s="141"/>
    </row>
    <row r="358" spans="1:9" ht="15" customHeight="1">
      <c r="A358"/>
      <c r="B358"/>
      <c r="C358"/>
      <c r="D358"/>
      <c r="E358" s="101"/>
      <c r="F358" s="141"/>
      <c r="G358"/>
      <c r="H358" s="101"/>
      <c r="I358" s="141"/>
    </row>
    <row r="359" spans="1:9" ht="15" customHeight="1">
      <c r="A359"/>
      <c r="B359"/>
      <c r="C359"/>
      <c r="D359"/>
      <c r="E359" s="101"/>
      <c r="F359" s="141"/>
      <c r="G359"/>
      <c r="H359" s="101"/>
      <c r="I359" s="141"/>
    </row>
    <row r="360" spans="1:9" ht="15" customHeight="1">
      <c r="A360"/>
      <c r="B360"/>
      <c r="C360"/>
      <c r="D360"/>
      <c r="E360" s="101"/>
      <c r="F360" s="141"/>
      <c r="G360"/>
      <c r="H360" s="101"/>
      <c r="I360" s="141"/>
    </row>
    <row r="361" spans="1:9" ht="15" customHeight="1">
      <c r="A361"/>
      <c r="B361"/>
      <c r="C361"/>
      <c r="D361"/>
      <c r="E361" s="101"/>
      <c r="F361" s="141"/>
      <c r="G361"/>
      <c r="H361" s="101"/>
      <c r="I361" s="141"/>
    </row>
    <row r="362" spans="1:9" ht="15" customHeight="1">
      <c r="A362"/>
      <c r="B362"/>
      <c r="C362"/>
      <c r="D362"/>
      <c r="E362" s="101"/>
      <c r="F362" s="141"/>
      <c r="G362"/>
      <c r="H362" s="101"/>
      <c r="I362" s="141"/>
    </row>
    <row r="363" spans="1:9" ht="15" customHeight="1">
      <c r="A363"/>
      <c r="B363"/>
      <c r="C363"/>
      <c r="D363"/>
      <c r="E363" s="101"/>
      <c r="F363" s="141"/>
      <c r="G363"/>
      <c r="H363" s="101"/>
      <c r="I363" s="141"/>
    </row>
    <row r="364" spans="1:9" ht="15" customHeight="1">
      <c r="A364"/>
      <c r="B364"/>
      <c r="C364"/>
      <c r="D364"/>
      <c r="E364" s="101"/>
      <c r="F364" s="141"/>
      <c r="G364"/>
      <c r="H364" s="101"/>
      <c r="I364" s="141"/>
    </row>
    <row r="365" spans="1:9" ht="15" customHeight="1">
      <c r="A365"/>
      <c r="B365"/>
      <c r="C365"/>
      <c r="D365"/>
      <c r="E365" s="101"/>
      <c r="F365" s="141"/>
      <c r="G365"/>
      <c r="H365" s="101"/>
      <c r="I365" s="141"/>
    </row>
    <row r="366" spans="1:9" ht="15" customHeight="1">
      <c r="A366"/>
      <c r="B366"/>
      <c r="C366"/>
      <c r="D366"/>
      <c r="E366" s="101"/>
      <c r="F366" s="141"/>
      <c r="G366"/>
      <c r="H366" s="101"/>
      <c r="I366" s="141"/>
    </row>
    <row r="367" spans="1:9" ht="15" customHeight="1">
      <c r="A367"/>
      <c r="B367"/>
      <c r="C367"/>
      <c r="D367"/>
      <c r="E367" s="101"/>
      <c r="F367" s="141"/>
      <c r="G367"/>
      <c r="H367" s="101"/>
      <c r="I367" s="141"/>
    </row>
    <row r="368" spans="1:9" ht="15" customHeight="1">
      <c r="A368"/>
      <c r="B368"/>
      <c r="C368"/>
      <c r="D368"/>
      <c r="E368" s="101"/>
      <c r="F368" s="141"/>
      <c r="G368"/>
      <c r="H368" s="101"/>
      <c r="I368" s="141"/>
    </row>
    <row r="369" spans="1:9" ht="15" customHeight="1">
      <c r="A369"/>
      <c r="B369"/>
      <c r="C369"/>
      <c r="D369"/>
      <c r="E369" s="101"/>
      <c r="F369" s="141"/>
      <c r="G369"/>
      <c r="H369" s="101"/>
      <c r="I369" s="141"/>
    </row>
    <row r="370" spans="1:9" ht="15" customHeight="1">
      <c r="A370"/>
      <c r="B370"/>
      <c r="C370"/>
      <c r="D370"/>
      <c r="E370" s="101"/>
      <c r="F370" s="141"/>
      <c r="G370"/>
      <c r="H370" s="101"/>
      <c r="I370" s="141"/>
    </row>
    <row r="371" spans="1:9" ht="15" customHeight="1">
      <c r="A371"/>
      <c r="B371"/>
      <c r="C371"/>
      <c r="D371"/>
      <c r="E371" s="101"/>
      <c r="F371" s="141"/>
      <c r="G371"/>
      <c r="H371" s="101"/>
      <c r="I371" s="141"/>
    </row>
    <row r="372" spans="1:9" ht="15" customHeight="1">
      <c r="A372"/>
      <c r="B372"/>
      <c r="C372"/>
      <c r="D372"/>
      <c r="E372" s="101"/>
      <c r="F372" s="141"/>
      <c r="G372"/>
      <c r="H372" s="101"/>
      <c r="I372" s="141"/>
    </row>
    <row r="373" spans="1:9" ht="15" customHeight="1">
      <c r="A373"/>
      <c r="B373"/>
      <c r="C373"/>
      <c r="D373"/>
      <c r="E373" s="101"/>
      <c r="F373" s="141"/>
      <c r="G373"/>
      <c r="H373" s="101"/>
      <c r="I373" s="141"/>
    </row>
    <row r="374" spans="1:9" ht="15" customHeight="1">
      <c r="A374"/>
      <c r="B374"/>
      <c r="C374"/>
      <c r="D374"/>
      <c r="E374" s="101"/>
      <c r="F374" s="141"/>
      <c r="G374"/>
      <c r="H374" s="101"/>
      <c r="I374" s="141"/>
    </row>
    <row r="375" spans="1:9" ht="15" customHeight="1">
      <c r="A375"/>
      <c r="B375"/>
      <c r="C375"/>
      <c r="D375"/>
      <c r="E375" s="101"/>
      <c r="F375" s="141"/>
      <c r="G375"/>
      <c r="H375" s="101"/>
      <c r="I375" s="141"/>
    </row>
    <row r="376" spans="1:9" ht="15" customHeight="1">
      <c r="A376"/>
      <c r="B376"/>
      <c r="C376"/>
      <c r="D376"/>
      <c r="E376" s="101"/>
      <c r="F376" s="141"/>
      <c r="G376"/>
      <c r="H376" s="101"/>
      <c r="I376" s="141"/>
    </row>
    <row r="377" spans="1:9" ht="15" customHeight="1">
      <c r="A377"/>
      <c r="B377"/>
      <c r="C377"/>
      <c r="D377"/>
      <c r="E377" s="101"/>
      <c r="F377" s="141"/>
      <c r="G377"/>
      <c r="H377" s="101"/>
      <c r="I377" s="141"/>
    </row>
    <row r="378" spans="1:9" ht="15" customHeight="1">
      <c r="A378"/>
      <c r="B378"/>
      <c r="C378"/>
      <c r="D378"/>
      <c r="E378" s="101"/>
      <c r="F378" s="141"/>
      <c r="G378"/>
      <c r="H378" s="101"/>
      <c r="I378" s="141"/>
    </row>
    <row r="379" spans="1:9" ht="15" customHeight="1">
      <c r="A379"/>
      <c r="B379"/>
      <c r="C379"/>
      <c r="D379"/>
      <c r="E379" s="101"/>
      <c r="F379" s="141"/>
      <c r="G379"/>
      <c r="H379" s="101"/>
      <c r="I379" s="141"/>
    </row>
    <row r="380" spans="1:9" ht="15" customHeight="1">
      <c r="A380"/>
      <c r="B380"/>
      <c r="C380"/>
      <c r="D380"/>
      <c r="E380" s="101"/>
      <c r="F380" s="141"/>
      <c r="G380"/>
      <c r="H380" s="101"/>
      <c r="I380" s="141"/>
    </row>
    <row r="381" spans="1:9" ht="15" customHeight="1">
      <c r="A381"/>
      <c r="B381"/>
      <c r="C381"/>
      <c r="D381"/>
      <c r="E381" s="101"/>
      <c r="F381" s="141"/>
      <c r="G381"/>
      <c r="H381" s="101"/>
      <c r="I381" s="141"/>
    </row>
    <row r="382" spans="1:9" ht="15" customHeight="1">
      <c r="A382"/>
      <c r="B382"/>
      <c r="C382"/>
      <c r="D382"/>
      <c r="E382" s="101"/>
      <c r="F382" s="141"/>
      <c r="G382"/>
      <c r="H382" s="101"/>
      <c r="I382" s="141"/>
    </row>
    <row r="383" spans="1:9" ht="15" customHeight="1">
      <c r="A383"/>
      <c r="B383"/>
      <c r="C383"/>
      <c r="D383"/>
      <c r="E383" s="101"/>
      <c r="F383" s="141"/>
      <c r="G383"/>
      <c r="H383" s="101"/>
      <c r="I383" s="141"/>
    </row>
    <row r="384" spans="1:9" ht="15" customHeight="1">
      <c r="A384"/>
      <c r="B384"/>
      <c r="C384"/>
      <c r="D384"/>
      <c r="E384" s="101"/>
      <c r="F384" s="141"/>
      <c r="G384"/>
      <c r="H384" s="101"/>
      <c r="I384" s="141"/>
    </row>
    <row r="385" spans="1:9" ht="15" customHeight="1">
      <c r="A385"/>
      <c r="B385"/>
      <c r="C385"/>
      <c r="D385"/>
      <c r="E385" s="101"/>
      <c r="F385" s="141"/>
      <c r="G385"/>
      <c r="H385" s="101"/>
      <c r="I385" s="141"/>
    </row>
    <row r="386" spans="1:9" ht="15" customHeight="1">
      <c r="A386"/>
      <c r="B386"/>
      <c r="C386"/>
      <c r="D386"/>
      <c r="E386" s="101"/>
      <c r="F386" s="141"/>
      <c r="G386"/>
      <c r="H386" s="101"/>
      <c r="I386" s="141"/>
    </row>
    <row r="387" spans="1:9" ht="15" customHeight="1">
      <c r="A387"/>
      <c r="B387"/>
      <c r="C387"/>
      <c r="D387"/>
      <c r="E387" s="101"/>
      <c r="F387" s="141"/>
      <c r="G387"/>
      <c r="H387" s="101"/>
      <c r="I387" s="141"/>
    </row>
    <row r="388" spans="1:9" ht="15" customHeight="1">
      <c r="A388"/>
      <c r="B388"/>
      <c r="C388"/>
      <c r="D388"/>
      <c r="E388" s="101"/>
      <c r="F388" s="141"/>
      <c r="G388"/>
      <c r="H388" s="101"/>
      <c r="I388" s="141"/>
    </row>
    <row r="389" spans="1:9" ht="15" customHeight="1">
      <c r="A389"/>
      <c r="B389"/>
      <c r="C389"/>
      <c r="D389"/>
      <c r="E389" s="101"/>
      <c r="F389" s="141"/>
      <c r="G389"/>
      <c r="H389" s="101"/>
      <c r="I389" s="141"/>
    </row>
    <row r="390" spans="1:9" ht="15" customHeight="1">
      <c r="A390"/>
      <c r="B390"/>
      <c r="C390"/>
      <c r="D390"/>
      <c r="E390" s="101"/>
      <c r="F390" s="141"/>
      <c r="G390"/>
      <c r="H390" s="101"/>
      <c r="I390" s="141"/>
    </row>
    <row r="391" spans="1:9" ht="15" customHeight="1">
      <c r="A391"/>
      <c r="B391"/>
      <c r="C391"/>
      <c r="D391"/>
      <c r="E391" s="101"/>
      <c r="F391" s="141"/>
      <c r="G391"/>
      <c r="H391" s="101"/>
      <c r="I391" s="141"/>
    </row>
    <row r="392" spans="1:9" ht="15" customHeight="1">
      <c r="A392"/>
      <c r="B392"/>
      <c r="C392"/>
      <c r="D392"/>
      <c r="E392" s="101"/>
      <c r="F392" s="141"/>
      <c r="G392"/>
      <c r="H392" s="101"/>
      <c r="I392" s="141"/>
    </row>
    <row r="393" spans="1:9" ht="15" customHeight="1">
      <c r="A393"/>
      <c r="B393"/>
      <c r="C393"/>
      <c r="D393"/>
      <c r="E393" s="101"/>
      <c r="F393" s="141"/>
      <c r="G393"/>
      <c r="H393" s="101"/>
      <c r="I393" s="141"/>
    </row>
    <row r="394" spans="1:9" ht="15" customHeight="1">
      <c r="A394"/>
      <c r="B394"/>
      <c r="C394"/>
      <c r="D394"/>
      <c r="E394" s="101"/>
      <c r="F394" s="141"/>
      <c r="G394"/>
      <c r="H394" s="101"/>
      <c r="I394" s="141"/>
    </row>
    <row r="395" spans="1:9" ht="15" customHeight="1">
      <c r="A395"/>
      <c r="B395"/>
      <c r="C395"/>
      <c r="D395"/>
      <c r="E395" s="101"/>
      <c r="F395" s="141"/>
      <c r="G395"/>
      <c r="H395" s="101"/>
      <c r="I395" s="141"/>
    </row>
    <row r="396" spans="1:9" ht="15" customHeight="1">
      <c r="A396"/>
      <c r="B396"/>
      <c r="C396"/>
      <c r="D396"/>
      <c r="E396" s="101"/>
      <c r="F396" s="141"/>
      <c r="G396"/>
      <c r="H396" s="101"/>
      <c r="I396" s="141"/>
    </row>
    <row r="397" spans="1:9" ht="15" customHeight="1">
      <c r="A397"/>
      <c r="B397"/>
      <c r="C397"/>
      <c r="D397"/>
      <c r="E397" s="101"/>
      <c r="F397" s="141"/>
      <c r="G397"/>
      <c r="H397" s="101"/>
      <c r="I397" s="141"/>
    </row>
    <row r="398" spans="1:9" ht="15" customHeight="1">
      <c r="A398"/>
      <c r="B398"/>
      <c r="C398"/>
      <c r="D398"/>
      <c r="E398" s="101"/>
      <c r="F398" s="141"/>
      <c r="G398"/>
      <c r="H398" s="101"/>
      <c r="I398" s="141"/>
    </row>
    <row r="399" spans="1:9" ht="15" customHeight="1">
      <c r="A399"/>
      <c r="B399"/>
      <c r="C399"/>
      <c r="D399"/>
      <c r="E399" s="101"/>
      <c r="F399" s="141"/>
      <c r="G399"/>
      <c r="H399" s="101"/>
      <c r="I399" s="141"/>
    </row>
    <row r="400" spans="1:9" ht="15" customHeight="1">
      <c r="A400"/>
      <c r="B400"/>
      <c r="C400"/>
      <c r="D400"/>
      <c r="E400" s="101"/>
      <c r="F400" s="141"/>
      <c r="G400"/>
      <c r="H400" s="101"/>
      <c r="I400" s="141"/>
    </row>
    <row r="401" spans="1:9" ht="15" customHeight="1">
      <c r="A401"/>
      <c r="B401"/>
      <c r="C401"/>
      <c r="D401"/>
      <c r="E401" s="101"/>
      <c r="F401" s="141"/>
      <c r="G401"/>
      <c r="H401" s="101"/>
      <c r="I401" s="141"/>
    </row>
    <row r="402" spans="1:9" ht="15" customHeight="1">
      <c r="A402"/>
      <c r="B402"/>
      <c r="C402"/>
      <c r="D402"/>
      <c r="E402" s="101"/>
      <c r="F402" s="141"/>
      <c r="G402"/>
      <c r="H402" s="101"/>
      <c r="I402" s="141"/>
    </row>
    <row r="403" spans="1:9" ht="15" customHeight="1">
      <c r="A403"/>
      <c r="B403"/>
      <c r="C403"/>
      <c r="D403"/>
      <c r="E403" s="101"/>
      <c r="F403" s="141"/>
      <c r="G403"/>
      <c r="H403" s="101"/>
      <c r="I403" s="141"/>
    </row>
    <row r="404" spans="1:9" ht="15" customHeight="1">
      <c r="A404"/>
      <c r="B404"/>
      <c r="C404"/>
      <c r="D404"/>
      <c r="E404" s="101"/>
      <c r="F404" s="141"/>
      <c r="G404"/>
      <c r="H404" s="101"/>
      <c r="I404" s="141"/>
    </row>
    <row r="405" spans="1:9" ht="15" customHeight="1">
      <c r="A405"/>
      <c r="B405"/>
      <c r="C405"/>
      <c r="D405"/>
      <c r="E405" s="101"/>
      <c r="F405" s="141"/>
      <c r="G405"/>
      <c r="H405" s="101"/>
      <c r="I405" s="141"/>
    </row>
    <row r="406" spans="1:9" ht="15" customHeight="1">
      <c r="A406"/>
      <c r="B406"/>
      <c r="C406"/>
      <c r="D406"/>
      <c r="E406" s="101"/>
      <c r="F406" s="141"/>
      <c r="G406"/>
      <c r="H406" s="101"/>
      <c r="I406" s="141"/>
    </row>
    <row r="407" spans="1:9" ht="15" customHeight="1">
      <c r="A407"/>
      <c r="B407"/>
      <c r="C407"/>
      <c r="D407"/>
      <c r="E407" s="101"/>
      <c r="F407" s="141"/>
      <c r="G407"/>
      <c r="H407" s="101"/>
      <c r="I407" s="141"/>
    </row>
    <row r="408" spans="1:9" ht="15" customHeight="1">
      <c r="A408"/>
      <c r="B408"/>
      <c r="C408"/>
      <c r="D408"/>
      <c r="E408" s="101"/>
      <c r="F408" s="141"/>
      <c r="G408"/>
      <c r="H408" s="101"/>
      <c r="I408" s="141"/>
    </row>
    <row r="409" spans="1:9" ht="15" customHeight="1">
      <c r="A409"/>
      <c r="B409"/>
      <c r="C409"/>
      <c r="D409"/>
      <c r="E409" s="101"/>
      <c r="F409" s="141"/>
      <c r="G409"/>
      <c r="H409" s="101"/>
      <c r="I409" s="141"/>
    </row>
    <row r="410" spans="1:9" ht="15" customHeight="1">
      <c r="A410"/>
      <c r="B410"/>
      <c r="C410"/>
      <c r="D410"/>
      <c r="E410" s="101"/>
      <c r="F410" s="141"/>
      <c r="G410"/>
      <c r="H410" s="101"/>
      <c r="I410" s="141"/>
    </row>
    <row r="411" spans="1:9" ht="15" customHeight="1">
      <c r="A411"/>
      <c r="B411"/>
      <c r="C411"/>
      <c r="D411"/>
      <c r="E411" s="101"/>
      <c r="F411" s="141"/>
      <c r="G411"/>
      <c r="H411" s="101"/>
      <c r="I411" s="141"/>
    </row>
    <row r="412" spans="1:9" ht="15" customHeight="1">
      <c r="A412"/>
      <c r="B412"/>
      <c r="C412"/>
      <c r="D412"/>
      <c r="E412" s="101"/>
      <c r="F412" s="141"/>
      <c r="G412"/>
      <c r="H412" s="101"/>
      <c r="I412" s="141"/>
    </row>
    <row r="413" spans="1:9" ht="15" customHeight="1">
      <c r="A413"/>
      <c r="B413"/>
      <c r="C413"/>
      <c r="D413"/>
      <c r="E413" s="101"/>
      <c r="F413" s="141"/>
      <c r="G413"/>
      <c r="H413" s="101"/>
      <c r="I413" s="141"/>
    </row>
    <row r="414" spans="1:9" ht="15" customHeight="1">
      <c r="A414"/>
      <c r="B414"/>
      <c r="C414"/>
      <c r="D414"/>
      <c r="E414" s="101"/>
      <c r="F414" s="141"/>
      <c r="G414"/>
      <c r="H414" s="101"/>
      <c r="I414" s="141"/>
    </row>
    <row r="415" spans="1:9" ht="15" customHeight="1">
      <c r="A415"/>
      <c r="B415"/>
      <c r="C415"/>
      <c r="D415"/>
      <c r="E415" s="101"/>
      <c r="F415" s="141"/>
      <c r="G415"/>
      <c r="H415" s="101"/>
      <c r="I415" s="141"/>
    </row>
    <row r="416" spans="1:9" ht="15" customHeight="1">
      <c r="A416"/>
      <c r="B416"/>
      <c r="C416"/>
      <c r="D416"/>
      <c r="E416" s="101"/>
      <c r="F416" s="141"/>
      <c r="G416"/>
      <c r="H416" s="101"/>
      <c r="I416" s="141"/>
    </row>
    <row r="417" spans="1:9" ht="15" customHeight="1">
      <c r="A417"/>
      <c r="B417"/>
      <c r="C417"/>
      <c r="D417"/>
      <c r="E417" s="101"/>
      <c r="F417" s="141"/>
      <c r="G417"/>
      <c r="H417" s="101"/>
      <c r="I417" s="141"/>
    </row>
    <row r="418" spans="1:9" ht="15" customHeight="1">
      <c r="A418"/>
      <c r="B418"/>
      <c r="C418"/>
      <c r="D418"/>
      <c r="E418" s="101"/>
      <c r="F418" s="141"/>
      <c r="G418"/>
      <c r="H418" s="101"/>
      <c r="I418" s="141"/>
    </row>
    <row r="419" spans="1:9" ht="15" customHeight="1">
      <c r="A419"/>
      <c r="B419"/>
      <c r="C419"/>
      <c r="D419"/>
      <c r="E419" s="101"/>
      <c r="F419" s="141"/>
      <c r="G419"/>
      <c r="H419" s="101"/>
      <c r="I419" s="141"/>
    </row>
    <row r="420" spans="1:9" ht="15" customHeight="1">
      <c r="A420"/>
      <c r="B420"/>
      <c r="C420"/>
      <c r="D420"/>
      <c r="E420" s="101"/>
      <c r="F420" s="141"/>
      <c r="G420"/>
      <c r="H420" s="101"/>
      <c r="I420" s="141"/>
    </row>
    <row r="421" spans="1:9" ht="15" customHeight="1">
      <c r="A421"/>
      <c r="B421"/>
      <c r="C421"/>
      <c r="D421"/>
      <c r="E421" s="101"/>
      <c r="F421" s="141"/>
      <c r="G421"/>
      <c r="H421" s="101"/>
      <c r="I421" s="141"/>
    </row>
    <row r="422" spans="1:9" ht="15" customHeight="1">
      <c r="A422"/>
      <c r="B422"/>
      <c r="C422"/>
      <c r="D422"/>
      <c r="E422" s="101"/>
      <c r="F422" s="141"/>
      <c r="G422"/>
      <c r="H422" s="101"/>
      <c r="I422" s="141"/>
    </row>
    <row r="423" spans="1:9" ht="15" customHeight="1">
      <c r="A423"/>
      <c r="B423"/>
      <c r="C423"/>
      <c r="D423"/>
      <c r="E423" s="101"/>
      <c r="F423" s="141"/>
      <c r="G423"/>
      <c r="H423" s="101"/>
      <c r="I423" s="141"/>
    </row>
    <row r="424" spans="1:9" ht="15" customHeight="1">
      <c r="A424"/>
      <c r="B424"/>
      <c r="C424"/>
      <c r="D424"/>
      <c r="E424" s="101"/>
      <c r="F424" s="141"/>
      <c r="G424"/>
      <c r="H424" s="101"/>
      <c r="I424" s="141"/>
    </row>
    <row r="425" spans="1:9" ht="15" customHeight="1">
      <c r="A425"/>
      <c r="B425"/>
      <c r="C425"/>
      <c r="D425"/>
      <c r="E425" s="101"/>
      <c r="F425" s="141"/>
      <c r="G425"/>
      <c r="H425" s="101"/>
      <c r="I425" s="141"/>
    </row>
    <row r="426" spans="1:9" ht="15" customHeight="1">
      <c r="A426"/>
      <c r="B426"/>
      <c r="C426"/>
      <c r="D426"/>
      <c r="E426" s="101"/>
      <c r="F426" s="141"/>
      <c r="G426"/>
      <c r="H426" s="101"/>
      <c r="I426" s="141"/>
    </row>
    <row r="427" spans="1:9" ht="15" customHeight="1">
      <c r="A427"/>
      <c r="B427"/>
      <c r="C427"/>
      <c r="D427"/>
      <c r="E427" s="101"/>
      <c r="F427" s="141"/>
      <c r="G427"/>
      <c r="H427" s="101"/>
      <c r="I427" s="141"/>
    </row>
    <row r="428" spans="1:9" ht="15" customHeight="1">
      <c r="A428"/>
      <c r="B428"/>
      <c r="C428"/>
      <c r="D428"/>
      <c r="E428" s="101"/>
      <c r="F428" s="141"/>
      <c r="G428"/>
      <c r="H428" s="101"/>
      <c r="I428" s="141"/>
    </row>
    <row r="429" spans="1:9" ht="15" customHeight="1">
      <c r="A429"/>
      <c r="B429"/>
      <c r="C429"/>
      <c r="D429"/>
      <c r="E429" s="101"/>
      <c r="F429" s="141"/>
      <c r="G429"/>
      <c r="H429" s="101"/>
      <c r="I429" s="141"/>
    </row>
    <row r="430" spans="1:9" ht="15" customHeight="1">
      <c r="A430"/>
      <c r="B430"/>
      <c r="C430"/>
      <c r="D430"/>
      <c r="E430" s="101"/>
      <c r="F430" s="141"/>
      <c r="G430"/>
      <c r="H430" s="101"/>
      <c r="I430" s="141"/>
    </row>
    <row r="431" spans="1:9" ht="15" customHeight="1">
      <c r="A431"/>
      <c r="B431"/>
      <c r="C431"/>
      <c r="D431"/>
      <c r="E431" s="101"/>
      <c r="F431" s="141"/>
      <c r="G431"/>
      <c r="H431" s="101"/>
      <c r="I431" s="141"/>
    </row>
    <row r="432" spans="1:9" ht="15" customHeight="1">
      <c r="A432"/>
      <c r="B432"/>
      <c r="C432"/>
      <c r="D432"/>
      <c r="E432" s="101"/>
      <c r="F432" s="141"/>
      <c r="G432"/>
      <c r="H432" s="101"/>
      <c r="I432" s="141"/>
    </row>
    <row r="433" spans="1:9" ht="15" customHeight="1">
      <c r="A433"/>
      <c r="B433"/>
      <c r="C433"/>
      <c r="D433"/>
      <c r="E433" s="101"/>
      <c r="F433" s="141"/>
      <c r="G433"/>
      <c r="H433" s="101"/>
      <c r="I433" s="141"/>
    </row>
    <row r="434" spans="1:9" ht="15" customHeight="1">
      <c r="A434"/>
      <c r="B434"/>
      <c r="C434"/>
      <c r="D434"/>
      <c r="E434" s="101"/>
      <c r="F434" s="141"/>
      <c r="G434"/>
      <c r="H434" s="101"/>
      <c r="I434" s="141"/>
    </row>
    <row r="435" spans="1:9" ht="15" customHeight="1">
      <c r="A435"/>
      <c r="B435"/>
      <c r="C435"/>
      <c r="D435"/>
      <c r="E435" s="101"/>
      <c r="F435" s="141"/>
      <c r="G435"/>
      <c r="H435" s="101"/>
      <c r="I435" s="141"/>
    </row>
    <row r="436" spans="1:9" ht="15" customHeight="1">
      <c r="A436"/>
      <c r="B436"/>
      <c r="C436"/>
      <c r="D436"/>
      <c r="E436" s="101"/>
      <c r="F436" s="141"/>
      <c r="G436"/>
      <c r="H436" s="101"/>
      <c r="I436" s="141"/>
    </row>
    <row r="437" spans="1:9" ht="15" customHeight="1">
      <c r="A437"/>
      <c r="B437"/>
      <c r="C437"/>
      <c r="D437"/>
      <c r="E437" s="101"/>
      <c r="F437" s="141"/>
      <c r="G437"/>
      <c r="H437" s="101"/>
      <c r="I437" s="141"/>
    </row>
    <row r="438" spans="1:9" ht="15" customHeight="1">
      <c r="A438"/>
      <c r="B438"/>
      <c r="C438"/>
      <c r="D438"/>
      <c r="E438" s="101"/>
      <c r="F438" s="141"/>
      <c r="G438"/>
      <c r="H438" s="101"/>
      <c r="I438" s="141"/>
    </row>
    <row r="439" spans="1:9" ht="15" customHeight="1">
      <c r="A439"/>
      <c r="B439"/>
      <c r="C439"/>
      <c r="D439"/>
      <c r="E439" s="101"/>
      <c r="F439" s="141"/>
      <c r="G439"/>
      <c r="H439" s="101"/>
      <c r="I439" s="141"/>
    </row>
    <row r="440" spans="1:9" ht="15" customHeight="1">
      <c r="A440"/>
      <c r="B440"/>
      <c r="C440"/>
      <c r="D440"/>
      <c r="E440" s="101"/>
      <c r="F440" s="141"/>
      <c r="G440"/>
      <c r="H440" s="101"/>
      <c r="I440" s="141"/>
    </row>
    <row r="441" spans="1:9" ht="15" customHeight="1">
      <c r="A441"/>
      <c r="B441"/>
      <c r="C441"/>
      <c r="D441"/>
      <c r="E441" s="101"/>
      <c r="F441" s="141"/>
      <c r="G441"/>
      <c r="H441" s="101"/>
      <c r="I441" s="141"/>
    </row>
    <row r="442" spans="1:9" ht="15" customHeight="1">
      <c r="A442"/>
      <c r="B442"/>
      <c r="C442"/>
      <c r="D442"/>
      <c r="E442" s="101"/>
      <c r="F442" s="141"/>
      <c r="G442"/>
      <c r="H442" s="101"/>
      <c r="I442" s="141"/>
    </row>
    <row r="443" spans="1:9" ht="15" customHeight="1">
      <c r="A443"/>
      <c r="B443"/>
      <c r="C443"/>
      <c r="D443"/>
      <c r="E443" s="101"/>
      <c r="F443" s="141"/>
      <c r="G443"/>
      <c r="H443" s="101"/>
      <c r="I443" s="141"/>
    </row>
    <row r="444" spans="1:9" ht="15" customHeight="1">
      <c r="A444"/>
      <c r="B444"/>
      <c r="C444"/>
      <c r="D444"/>
      <c r="E444" s="101"/>
      <c r="F444" s="141"/>
      <c r="G444"/>
      <c r="H444" s="101"/>
      <c r="I444" s="141"/>
    </row>
    <row r="445" spans="1:9" ht="15" customHeight="1">
      <c r="A445"/>
      <c r="B445"/>
      <c r="C445"/>
      <c r="D445"/>
      <c r="E445" s="101"/>
      <c r="F445" s="141"/>
      <c r="G445"/>
      <c r="H445" s="101"/>
      <c r="I445" s="141"/>
    </row>
    <row r="446" spans="1:9" ht="15" customHeight="1">
      <c r="A446"/>
      <c r="B446"/>
      <c r="C446"/>
      <c r="D446"/>
      <c r="E446" s="101"/>
      <c r="F446" s="141"/>
      <c r="G446"/>
      <c r="H446" s="101"/>
      <c r="I446" s="141"/>
    </row>
    <row r="447" spans="1:9" ht="15" customHeight="1">
      <c r="A447"/>
      <c r="B447"/>
      <c r="C447"/>
      <c r="D447"/>
      <c r="E447" s="101"/>
      <c r="F447" s="141"/>
      <c r="G447"/>
      <c r="H447" s="101"/>
      <c r="I447" s="141"/>
    </row>
    <row r="448" spans="1:9" ht="15" customHeight="1">
      <c r="A448"/>
      <c r="B448"/>
      <c r="C448"/>
      <c r="D448"/>
      <c r="E448" s="101"/>
      <c r="F448" s="141"/>
      <c r="G448"/>
      <c r="H448" s="101"/>
      <c r="I448" s="141"/>
    </row>
    <row r="449" spans="1:9" ht="15" customHeight="1">
      <c r="A449"/>
      <c r="B449"/>
      <c r="C449"/>
      <c r="D449"/>
      <c r="E449" s="101"/>
      <c r="F449" s="141"/>
      <c r="G449"/>
      <c r="H449" s="101"/>
      <c r="I449" s="141"/>
    </row>
    <row r="450" spans="1:9" ht="15" customHeight="1">
      <c r="A450"/>
      <c r="B450"/>
      <c r="C450"/>
      <c r="D450"/>
      <c r="E450" s="101"/>
      <c r="F450" s="141"/>
      <c r="G450"/>
      <c r="H450" s="101"/>
      <c r="I450" s="141"/>
    </row>
    <row r="451" spans="1:9" ht="15" customHeight="1">
      <c r="A451"/>
      <c r="B451"/>
      <c r="C451"/>
      <c r="D451"/>
      <c r="E451" s="101"/>
      <c r="F451" s="141"/>
      <c r="G451"/>
      <c r="H451" s="101"/>
      <c r="I451" s="141"/>
    </row>
    <row r="452" spans="1:9" ht="15" customHeight="1">
      <c r="A452"/>
      <c r="B452"/>
      <c r="C452"/>
      <c r="D452"/>
      <c r="E452" s="101"/>
      <c r="F452" s="141"/>
      <c r="G452"/>
      <c r="H452" s="101"/>
      <c r="I452" s="141"/>
    </row>
    <row r="453" spans="1:9" ht="15" customHeight="1">
      <c r="A453"/>
      <c r="B453"/>
      <c r="C453"/>
      <c r="D453"/>
      <c r="E453" s="101"/>
      <c r="F453" s="141"/>
      <c r="G453"/>
      <c r="H453" s="101"/>
      <c r="I453" s="141"/>
    </row>
    <row r="454" spans="1:9" ht="15" customHeight="1">
      <c r="A454"/>
      <c r="B454"/>
      <c r="C454"/>
      <c r="D454"/>
      <c r="E454" s="101"/>
      <c r="F454" s="141"/>
      <c r="G454"/>
      <c r="H454" s="101"/>
      <c r="I454" s="141"/>
    </row>
    <row r="455" spans="1:9" ht="15" customHeight="1">
      <c r="A455"/>
      <c r="B455"/>
      <c r="C455"/>
      <c r="D455"/>
      <c r="E455" s="101"/>
      <c r="F455" s="141"/>
      <c r="G455"/>
      <c r="H455" s="101"/>
      <c r="I455" s="141"/>
    </row>
    <row r="456" spans="1:9" ht="15" customHeight="1">
      <c r="A456"/>
      <c r="B456"/>
      <c r="C456"/>
      <c r="D456"/>
      <c r="E456" s="101"/>
      <c r="F456" s="141"/>
      <c r="G456"/>
      <c r="H456" s="101"/>
      <c r="I456" s="141"/>
    </row>
    <row r="457" spans="1:9" ht="15" customHeight="1">
      <c r="A457"/>
      <c r="B457"/>
      <c r="C457"/>
      <c r="D457"/>
      <c r="E457" s="101"/>
      <c r="F457" s="141"/>
      <c r="G457"/>
      <c r="H457" s="101"/>
      <c r="I457" s="141"/>
    </row>
    <row r="458" spans="1:9" ht="15" customHeight="1">
      <c r="A458"/>
      <c r="B458"/>
      <c r="C458"/>
      <c r="D458"/>
      <c r="E458" s="101"/>
      <c r="F458" s="141"/>
      <c r="G458"/>
      <c r="H458" s="101"/>
      <c r="I458" s="141"/>
    </row>
    <row r="459" spans="1:9" ht="15" customHeight="1">
      <c r="A459"/>
      <c r="B459"/>
      <c r="C459"/>
      <c r="D459"/>
      <c r="E459" s="101"/>
      <c r="F459" s="141"/>
      <c r="G459"/>
      <c r="H459" s="101"/>
      <c r="I459" s="141"/>
    </row>
    <row r="460" spans="1:9" ht="15" customHeight="1">
      <c r="A460"/>
      <c r="B460"/>
      <c r="C460"/>
      <c r="D460"/>
      <c r="E460" s="101"/>
      <c r="F460" s="141"/>
      <c r="G460"/>
      <c r="H460" s="101"/>
      <c r="I460" s="141"/>
    </row>
    <row r="461" spans="1:9" ht="15" customHeight="1">
      <c r="A461"/>
      <c r="B461"/>
      <c r="C461"/>
      <c r="D461"/>
      <c r="E461" s="101"/>
      <c r="F461" s="141"/>
      <c r="G461"/>
      <c r="H461" s="101"/>
      <c r="I461" s="141"/>
    </row>
    <row r="462" spans="1:9" ht="15" customHeight="1">
      <c r="A462"/>
      <c r="B462"/>
      <c r="C462"/>
      <c r="D462"/>
      <c r="E462" s="101"/>
      <c r="F462" s="141"/>
      <c r="G462"/>
      <c r="H462" s="101"/>
      <c r="I462" s="141"/>
    </row>
    <row r="463" spans="1:9" ht="15" customHeight="1">
      <c r="A463"/>
      <c r="B463"/>
      <c r="C463"/>
      <c r="D463"/>
      <c r="E463" s="101"/>
      <c r="F463" s="141"/>
      <c r="G463"/>
      <c r="H463" s="101"/>
      <c r="I463" s="141"/>
    </row>
    <row r="464" spans="1:9" ht="15" customHeight="1">
      <c r="A464"/>
      <c r="B464"/>
      <c r="C464"/>
      <c r="D464"/>
      <c r="E464" s="101"/>
      <c r="F464" s="141"/>
      <c r="G464"/>
      <c r="H464" s="101"/>
      <c r="I464" s="141"/>
    </row>
    <row r="465" spans="1:9" ht="15" customHeight="1">
      <c r="A465"/>
      <c r="B465"/>
      <c r="C465"/>
      <c r="D465"/>
      <c r="E465" s="101"/>
      <c r="F465" s="141"/>
      <c r="G465"/>
      <c r="H465" s="101"/>
      <c r="I465" s="141"/>
    </row>
    <row r="466" spans="1:9" ht="15" customHeight="1">
      <c r="A466"/>
      <c r="B466"/>
      <c r="C466"/>
      <c r="D466"/>
      <c r="E466" s="101"/>
      <c r="F466" s="141"/>
      <c r="G466"/>
      <c r="H466" s="101"/>
      <c r="I466" s="141"/>
    </row>
    <row r="467" spans="1:9" ht="15" customHeight="1">
      <c r="A467"/>
      <c r="B467"/>
      <c r="C467"/>
      <c r="D467"/>
      <c r="E467" s="101"/>
      <c r="F467" s="141"/>
      <c r="G467"/>
      <c r="H467" s="101"/>
      <c r="I467" s="141"/>
    </row>
    <row r="468" spans="1:9" ht="15" customHeight="1">
      <c r="A468"/>
      <c r="B468"/>
      <c r="C468"/>
      <c r="D468"/>
      <c r="E468" s="101"/>
      <c r="F468" s="141"/>
      <c r="G468"/>
      <c r="H468" s="101"/>
      <c r="I468" s="141"/>
    </row>
    <row r="469" spans="1:9" ht="15" customHeight="1">
      <c r="A469"/>
      <c r="B469"/>
      <c r="C469"/>
      <c r="D469"/>
      <c r="E469" s="101"/>
      <c r="F469" s="141"/>
      <c r="G469"/>
      <c r="H469" s="101"/>
      <c r="I469" s="141"/>
    </row>
    <row r="470" spans="1:9" ht="15" customHeight="1">
      <c r="A470"/>
      <c r="B470"/>
      <c r="C470"/>
      <c r="D470"/>
      <c r="E470" s="101"/>
      <c r="F470" s="141"/>
      <c r="G470"/>
      <c r="H470" s="101"/>
      <c r="I470" s="141"/>
    </row>
    <row r="471" spans="1:9" ht="15" customHeight="1">
      <c r="A471"/>
      <c r="B471"/>
      <c r="C471"/>
      <c r="D471"/>
      <c r="E471" s="101"/>
      <c r="F471" s="141"/>
      <c r="G471"/>
      <c r="H471" s="101"/>
      <c r="I471" s="141"/>
    </row>
    <row r="472" spans="1:9" ht="15" customHeight="1">
      <c r="A472"/>
      <c r="B472"/>
      <c r="C472"/>
      <c r="D472"/>
      <c r="E472" s="101"/>
      <c r="F472" s="141"/>
      <c r="G472"/>
      <c r="H472" s="101"/>
      <c r="I472" s="141"/>
    </row>
    <row r="473" spans="1:9" ht="15" customHeight="1">
      <c r="A473"/>
      <c r="B473"/>
      <c r="C473"/>
      <c r="D473"/>
      <c r="E473" s="101"/>
      <c r="F473" s="141"/>
      <c r="G473"/>
      <c r="H473" s="101"/>
      <c r="I473" s="141"/>
    </row>
    <row r="474" spans="1:9" ht="15" customHeight="1">
      <c r="A474"/>
      <c r="B474"/>
      <c r="C474"/>
      <c r="D474"/>
      <c r="E474" s="101"/>
      <c r="F474" s="141"/>
      <c r="G474"/>
      <c r="H474" s="101"/>
      <c r="I474" s="141"/>
    </row>
    <row r="475" spans="1:9" ht="15" customHeight="1">
      <c r="A475"/>
      <c r="B475"/>
      <c r="C475"/>
      <c r="D475"/>
      <c r="E475" s="101"/>
      <c r="F475" s="141"/>
      <c r="G475"/>
      <c r="H475" s="101"/>
      <c r="I475" s="141"/>
    </row>
    <row r="476" spans="1:9" ht="15" customHeight="1">
      <c r="A476"/>
      <c r="B476"/>
      <c r="C476"/>
      <c r="D476"/>
      <c r="E476" s="101"/>
      <c r="F476" s="141"/>
      <c r="G476"/>
      <c r="H476" s="101"/>
      <c r="I476" s="141"/>
    </row>
    <row r="477" spans="1:9" ht="15" customHeight="1">
      <c r="A477"/>
      <c r="B477"/>
      <c r="C477"/>
      <c r="D477"/>
      <c r="E477" s="101"/>
      <c r="F477" s="141"/>
      <c r="G477"/>
      <c r="H477" s="101"/>
      <c r="I477" s="141"/>
    </row>
    <row r="478" spans="1:9" ht="15" customHeight="1">
      <c r="A478"/>
      <c r="B478"/>
      <c r="C478"/>
      <c r="D478"/>
      <c r="E478" s="101"/>
      <c r="F478" s="141"/>
      <c r="G478"/>
      <c r="H478" s="101"/>
      <c r="I478" s="141"/>
    </row>
    <row r="479" spans="1:9" ht="15" customHeight="1">
      <c r="A479"/>
      <c r="B479"/>
      <c r="C479"/>
      <c r="D479"/>
      <c r="E479" s="101"/>
      <c r="F479" s="141"/>
      <c r="G479"/>
      <c r="H479" s="101"/>
      <c r="I479" s="141"/>
    </row>
    <row r="480" spans="1:9" ht="15" customHeight="1">
      <c r="A480"/>
      <c r="B480"/>
      <c r="C480"/>
      <c r="D480"/>
      <c r="E480" s="101"/>
      <c r="F480" s="141"/>
      <c r="G480"/>
      <c r="H480" s="101"/>
      <c r="I480" s="141"/>
    </row>
    <row r="481" spans="1:9" ht="15" customHeight="1">
      <c r="A481"/>
      <c r="B481"/>
      <c r="C481"/>
      <c r="D481"/>
      <c r="E481" s="101"/>
      <c r="F481" s="141"/>
      <c r="G481"/>
      <c r="H481" s="101"/>
      <c r="I481" s="141"/>
    </row>
    <row r="482" spans="1:9" ht="15" customHeight="1">
      <c r="A482"/>
      <c r="B482"/>
      <c r="C482"/>
      <c r="D482"/>
      <c r="E482" s="101"/>
      <c r="F482" s="141"/>
      <c r="G482"/>
      <c r="H482" s="101"/>
      <c r="I482" s="141"/>
    </row>
    <row r="483" spans="1:9" ht="15" customHeight="1">
      <c r="A483"/>
      <c r="B483"/>
      <c r="C483"/>
      <c r="D483"/>
      <c r="E483" s="101"/>
      <c r="F483" s="141"/>
      <c r="G483"/>
      <c r="H483" s="101"/>
      <c r="I483" s="141"/>
    </row>
    <row r="484" spans="1:9" ht="15" customHeight="1">
      <c r="A484"/>
      <c r="B484"/>
      <c r="C484"/>
      <c r="D484"/>
      <c r="E484" s="101"/>
      <c r="F484" s="141"/>
      <c r="G484"/>
      <c r="H484" s="101"/>
      <c r="I484" s="141"/>
    </row>
    <row r="485" spans="1:9" ht="15" customHeight="1">
      <c r="A485"/>
      <c r="B485"/>
      <c r="C485"/>
      <c r="D485"/>
      <c r="E485" s="101"/>
      <c r="F485" s="141"/>
      <c r="G485"/>
      <c r="H485" s="101"/>
      <c r="I485" s="141"/>
    </row>
    <row r="486" spans="1:9" ht="15" customHeight="1">
      <c r="A486"/>
      <c r="B486"/>
      <c r="C486"/>
      <c r="D486"/>
      <c r="E486" s="101"/>
      <c r="F486" s="141"/>
      <c r="G486"/>
      <c r="H486" s="101"/>
      <c r="I486" s="141"/>
    </row>
    <row r="487" spans="1:9" ht="15" customHeight="1">
      <c r="A487"/>
      <c r="B487"/>
      <c r="C487"/>
      <c r="D487"/>
      <c r="E487" s="101"/>
      <c r="F487" s="141"/>
      <c r="G487"/>
      <c r="H487" s="101"/>
      <c r="I487" s="141"/>
    </row>
    <row r="488" spans="1:9" ht="15" customHeight="1">
      <c r="A488"/>
      <c r="B488"/>
      <c r="C488"/>
      <c r="D488"/>
      <c r="E488" s="101"/>
      <c r="F488" s="141"/>
      <c r="G488"/>
      <c r="H488" s="101"/>
      <c r="I488" s="141"/>
    </row>
    <row r="489" spans="1:9" ht="15" customHeight="1">
      <c r="A489"/>
      <c r="B489"/>
      <c r="C489"/>
      <c r="D489"/>
      <c r="E489" s="101"/>
      <c r="F489" s="141"/>
      <c r="G489"/>
      <c r="H489" s="101"/>
      <c r="I489" s="141"/>
    </row>
    <row r="490" spans="1:9" ht="15" customHeight="1">
      <c r="A490"/>
      <c r="B490"/>
      <c r="C490"/>
      <c r="D490"/>
      <c r="E490" s="101"/>
      <c r="F490" s="141"/>
      <c r="G490"/>
      <c r="H490" s="101"/>
      <c r="I490" s="141"/>
    </row>
    <row r="491" spans="1:9" ht="15" customHeight="1">
      <c r="A491"/>
      <c r="B491"/>
      <c r="C491"/>
      <c r="D491"/>
      <c r="E491" s="101"/>
      <c r="F491" s="141"/>
      <c r="G491"/>
      <c r="H491" s="101"/>
      <c r="I491" s="141"/>
    </row>
    <row r="492" spans="1:9" ht="15" customHeight="1">
      <c r="A492"/>
      <c r="B492"/>
      <c r="C492"/>
      <c r="D492"/>
      <c r="E492" s="101"/>
      <c r="F492" s="141"/>
      <c r="G492"/>
      <c r="H492" s="101"/>
      <c r="I492" s="141"/>
    </row>
    <row r="493" spans="1:9" ht="15" customHeight="1">
      <c r="A493"/>
      <c r="B493"/>
      <c r="C493"/>
      <c r="D493"/>
      <c r="E493" s="101"/>
      <c r="F493" s="141"/>
      <c r="G493"/>
      <c r="H493" s="101"/>
      <c r="I493" s="141"/>
    </row>
    <row r="494" spans="1:9" ht="15" customHeight="1">
      <c r="A494"/>
      <c r="B494"/>
      <c r="C494"/>
      <c r="D494"/>
      <c r="E494" s="101"/>
      <c r="F494" s="141"/>
      <c r="G494"/>
      <c r="H494" s="101"/>
      <c r="I494" s="141"/>
    </row>
    <row r="495" spans="1:9" ht="15" customHeight="1">
      <c r="A495"/>
      <c r="B495"/>
      <c r="C495"/>
      <c r="D495"/>
      <c r="E495" s="101"/>
      <c r="F495" s="141"/>
      <c r="G495"/>
      <c r="H495" s="101"/>
      <c r="I495" s="141"/>
    </row>
    <row r="496" spans="1:9" ht="15" customHeight="1">
      <c r="A496"/>
      <c r="B496"/>
      <c r="C496"/>
      <c r="D496"/>
      <c r="E496" s="101"/>
      <c r="F496" s="141"/>
      <c r="G496"/>
      <c r="H496" s="101"/>
      <c r="I496" s="141"/>
    </row>
    <row r="497" spans="1:9" ht="15" customHeight="1">
      <c r="A497"/>
      <c r="B497"/>
      <c r="C497"/>
      <c r="D497"/>
      <c r="E497" s="101"/>
      <c r="F497" s="141"/>
      <c r="G497"/>
      <c r="H497" s="101"/>
      <c r="I497" s="141"/>
    </row>
    <row r="498" spans="1:9" ht="15" customHeight="1">
      <c r="A498"/>
      <c r="B498"/>
      <c r="C498"/>
      <c r="D498"/>
      <c r="E498" s="101"/>
      <c r="F498" s="141"/>
      <c r="G498"/>
      <c r="H498" s="101"/>
      <c r="I498" s="141"/>
    </row>
    <row r="499" spans="1:9" ht="15" customHeight="1">
      <c r="A499"/>
      <c r="B499"/>
      <c r="C499"/>
      <c r="D499"/>
      <c r="E499" s="101"/>
      <c r="F499" s="141"/>
      <c r="G499"/>
      <c r="H499" s="101"/>
      <c r="I499" s="141"/>
    </row>
    <row r="500" spans="1:9" ht="15" customHeight="1">
      <c r="A500"/>
      <c r="B500"/>
      <c r="C500"/>
      <c r="D500"/>
      <c r="E500" s="101"/>
      <c r="F500" s="141"/>
      <c r="G500"/>
      <c r="H500" s="101"/>
      <c r="I500" s="141"/>
    </row>
    <row r="501" spans="1:9" ht="15" customHeight="1">
      <c r="A501"/>
      <c r="B501"/>
      <c r="C501"/>
      <c r="D501"/>
      <c r="E501" s="101"/>
      <c r="F501" s="141"/>
      <c r="G501"/>
      <c r="H501" s="101"/>
      <c r="I501" s="141"/>
    </row>
    <row r="502" spans="1:9" ht="15" customHeight="1">
      <c r="A502"/>
      <c r="B502"/>
      <c r="C502"/>
      <c r="D502"/>
      <c r="E502" s="101"/>
      <c r="F502" s="141"/>
      <c r="G502"/>
      <c r="H502" s="101"/>
      <c r="I502" s="141"/>
    </row>
    <row r="503" spans="1:9" ht="15" customHeight="1">
      <c r="A503"/>
      <c r="B503"/>
      <c r="C503"/>
      <c r="D503"/>
      <c r="E503" s="101"/>
      <c r="F503" s="141"/>
      <c r="G503"/>
      <c r="H503" s="101"/>
      <c r="I503" s="141"/>
    </row>
    <row r="504" spans="1:9" ht="15" customHeight="1">
      <c r="A504"/>
      <c r="B504"/>
      <c r="C504"/>
      <c r="D504"/>
      <c r="E504" s="101"/>
      <c r="F504" s="141"/>
      <c r="G504"/>
      <c r="H504" s="101"/>
      <c r="I504" s="141"/>
    </row>
    <row r="505" spans="1:9" ht="15" customHeight="1">
      <c r="A505"/>
      <c r="B505"/>
      <c r="C505"/>
      <c r="D505"/>
      <c r="E505" s="101"/>
      <c r="F505" s="141"/>
      <c r="G505"/>
      <c r="H505" s="101"/>
      <c r="I505" s="141"/>
    </row>
    <row r="506" spans="1:9" ht="15" customHeight="1">
      <c r="A506"/>
      <c r="B506"/>
      <c r="C506"/>
      <c r="D506"/>
      <c r="E506" s="101"/>
      <c r="F506" s="141"/>
      <c r="G506"/>
      <c r="H506" s="101"/>
      <c r="I506" s="141"/>
    </row>
    <row r="507" spans="1:9" ht="15" customHeight="1">
      <c r="A507"/>
      <c r="B507"/>
      <c r="C507"/>
      <c r="D507"/>
      <c r="E507" s="101"/>
      <c r="F507" s="141"/>
      <c r="G507"/>
      <c r="H507" s="101"/>
      <c r="I507" s="141"/>
    </row>
    <row r="508" spans="1:9" ht="15" customHeight="1">
      <c r="A508"/>
      <c r="B508"/>
      <c r="C508"/>
      <c r="D508"/>
      <c r="E508" s="101"/>
      <c r="F508" s="141"/>
      <c r="G508"/>
      <c r="H508" s="101"/>
      <c r="I508" s="141"/>
    </row>
    <row r="509" spans="1:9" ht="15" customHeight="1">
      <c r="A509"/>
      <c r="B509"/>
      <c r="C509"/>
      <c r="D509"/>
      <c r="E509" s="101"/>
      <c r="F509" s="141"/>
      <c r="G509"/>
      <c r="H509" s="101"/>
      <c r="I509" s="141"/>
    </row>
    <row r="510" spans="1:9" ht="15" customHeight="1">
      <c r="A510"/>
      <c r="B510"/>
      <c r="C510"/>
      <c r="D510"/>
      <c r="E510" s="101"/>
      <c r="F510" s="141"/>
      <c r="G510"/>
      <c r="H510" s="101"/>
      <c r="I510" s="141"/>
    </row>
    <row r="511" spans="1:9" ht="15" customHeight="1">
      <c r="A511"/>
      <c r="B511"/>
      <c r="C511"/>
      <c r="D511"/>
      <c r="E511" s="101"/>
      <c r="F511" s="141"/>
      <c r="G511"/>
      <c r="H511" s="101"/>
      <c r="I511" s="141"/>
    </row>
    <row r="512" spans="1:9" ht="15" customHeight="1">
      <c r="A512"/>
      <c r="B512"/>
      <c r="C512"/>
      <c r="D512"/>
      <c r="E512" s="101"/>
      <c r="F512" s="141"/>
      <c r="G512"/>
      <c r="H512" s="101"/>
      <c r="I512" s="141"/>
    </row>
    <row r="513" spans="1:9" ht="15" customHeight="1">
      <c r="A513"/>
      <c r="B513"/>
      <c r="C513"/>
      <c r="D513"/>
      <c r="E513" s="101"/>
      <c r="F513" s="141"/>
      <c r="G513"/>
      <c r="H513" s="101"/>
      <c r="I513" s="141"/>
    </row>
    <row r="514" spans="1:9" ht="15" customHeight="1">
      <c r="A514"/>
      <c r="B514"/>
      <c r="C514"/>
      <c r="D514"/>
      <c r="E514" s="101"/>
      <c r="F514" s="141"/>
      <c r="G514"/>
      <c r="H514" s="101"/>
      <c r="I514" s="141"/>
    </row>
    <row r="515" spans="1:9" ht="15" customHeight="1">
      <c r="A515"/>
      <c r="B515"/>
      <c r="C515"/>
      <c r="D515"/>
      <c r="E515" s="101"/>
      <c r="F515" s="141"/>
      <c r="G515"/>
      <c r="H515" s="101"/>
      <c r="I515" s="141"/>
    </row>
    <row r="516" spans="1:9" ht="15" customHeight="1">
      <c r="A516"/>
      <c r="B516"/>
      <c r="C516"/>
      <c r="D516"/>
      <c r="E516" s="101"/>
      <c r="F516" s="141"/>
      <c r="G516"/>
      <c r="H516" s="101"/>
      <c r="I516" s="141"/>
    </row>
    <row r="517" spans="1:9" ht="15" customHeight="1">
      <c r="A517"/>
      <c r="B517"/>
      <c r="C517"/>
      <c r="D517"/>
      <c r="E517" s="101"/>
      <c r="F517" s="141"/>
      <c r="G517"/>
      <c r="H517" s="101"/>
      <c r="I517" s="141"/>
    </row>
    <row r="518" spans="1:9" ht="15" customHeight="1">
      <c r="A518"/>
      <c r="B518"/>
      <c r="C518"/>
      <c r="D518"/>
      <c r="E518" s="101"/>
      <c r="F518" s="141"/>
      <c r="G518"/>
      <c r="H518" s="101"/>
      <c r="I518" s="141"/>
    </row>
    <row r="519" spans="1:9" ht="15" customHeight="1">
      <c r="A519"/>
      <c r="B519"/>
      <c r="C519"/>
      <c r="D519"/>
      <c r="E519" s="101"/>
      <c r="F519" s="141"/>
      <c r="G519"/>
      <c r="H519" s="101"/>
      <c r="I519" s="14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0"/>
  <sheetViews>
    <sheetView showGridLines="0" zoomScale="80" zoomScaleNormal="80" zoomScalePageLayoutView="0" workbookViewId="0" topLeftCell="B64">
      <selection activeCell="H83" sqref="H83"/>
    </sheetView>
  </sheetViews>
  <sheetFormatPr defaultColWidth="9.140625" defaultRowHeight="12.75"/>
  <cols>
    <col min="1" max="1" width="5.421875" style="5" customWidth="1"/>
    <col min="2" max="3" width="3.7109375" style="5" customWidth="1"/>
    <col min="4" max="4" width="42.28125" style="5" customWidth="1"/>
    <col min="5" max="5" width="10.28125" style="124" customWidth="1"/>
    <col min="6" max="6" width="9.28125" style="124" customWidth="1"/>
    <col min="7" max="7" width="14.00390625" style="124" customWidth="1"/>
    <col min="8" max="8" width="12.28125" style="124" bestFit="1" customWidth="1"/>
    <col min="9" max="9" width="14.57421875" style="124" customWidth="1"/>
    <col min="10" max="10" width="16.00390625" style="124" customWidth="1"/>
    <col min="11" max="11" width="12.00390625" style="124" customWidth="1"/>
    <col min="12" max="12" width="13.28125" style="124" customWidth="1"/>
    <col min="13" max="13" width="9.140625" style="5" customWidth="1"/>
    <col min="14" max="14" width="4.140625" style="5" customWidth="1"/>
    <col min="15" max="15" width="12.00390625" style="124" bestFit="1" customWidth="1"/>
    <col min="16" max="16384" width="9.140625" style="5" customWidth="1"/>
  </cols>
  <sheetData>
    <row r="1" ht="15" customHeight="1"/>
    <row r="2" spans="11:12" ht="15" customHeight="1">
      <c r="K2" s="125"/>
      <c r="L2" s="125" t="s">
        <v>630</v>
      </c>
    </row>
    <row r="3" ht="9.75" customHeight="1"/>
    <row r="4" ht="15" customHeight="1">
      <c r="A4" s="93" t="s">
        <v>569</v>
      </c>
    </row>
    <row r="5" ht="4.5" customHeight="1">
      <c r="A5" s="13"/>
    </row>
    <row r="6" spans="2:4" ht="15" customHeight="1">
      <c r="B6" s="215"/>
      <c r="C6" s="215"/>
      <c r="D6" s="215"/>
    </row>
    <row r="7" spans="2:3" ht="15" customHeight="1">
      <c r="B7" s="216"/>
      <c r="C7" s="216"/>
    </row>
    <row r="8" spans="1:12" ht="6" customHeight="1">
      <c r="A8" s="94"/>
      <c r="B8" s="89"/>
      <c r="C8" s="89"/>
      <c r="D8" s="89"/>
      <c r="E8" s="130"/>
      <c r="F8" s="130"/>
      <c r="G8" s="130"/>
      <c r="H8" s="130"/>
      <c r="I8" s="130"/>
      <c r="J8" s="129"/>
      <c r="K8" s="129"/>
      <c r="L8" s="129"/>
    </row>
    <row r="9" spans="1:12" ht="6" customHeight="1">
      <c r="A9" s="95"/>
      <c r="B9" s="14"/>
      <c r="C9" s="14"/>
      <c r="D9" s="14"/>
      <c r="E9" s="121"/>
      <c r="F9" s="121"/>
      <c r="G9" s="121"/>
      <c r="H9" s="121"/>
      <c r="I9" s="121"/>
      <c r="J9" s="123"/>
      <c r="K9" s="123"/>
      <c r="L9" s="123"/>
    </row>
    <row r="10" spans="1:2" ht="15" customHeight="1">
      <c r="A10" s="96">
        <v>2</v>
      </c>
      <c r="B10" s="13" t="s">
        <v>33</v>
      </c>
    </row>
    <row r="11" spans="1:2" ht="15" customHeight="1">
      <c r="A11" s="96"/>
      <c r="B11" s="13" t="s">
        <v>293</v>
      </c>
    </row>
    <row r="12" spans="1:2" ht="15" customHeight="1">
      <c r="A12" s="96"/>
      <c r="B12" s="60" t="s">
        <v>117</v>
      </c>
    </row>
    <row r="13" spans="1:2" ht="15" customHeight="1">
      <c r="A13" s="96"/>
      <c r="B13" s="35" t="s">
        <v>520</v>
      </c>
    </row>
    <row r="14" spans="1:2" ht="15" customHeight="1">
      <c r="A14" s="96"/>
      <c r="B14" s="35" t="s">
        <v>551</v>
      </c>
    </row>
    <row r="15" spans="1:2" ht="15" customHeight="1">
      <c r="A15" s="96"/>
      <c r="B15" s="35" t="s">
        <v>521</v>
      </c>
    </row>
    <row r="16" spans="1:2" ht="15" customHeight="1">
      <c r="A16" s="96"/>
      <c r="B16" s="5" t="s">
        <v>618</v>
      </c>
    </row>
    <row r="17" spans="1:2" ht="15" customHeight="1">
      <c r="A17" s="96"/>
      <c r="B17" s="5" t="s">
        <v>600</v>
      </c>
    </row>
    <row r="18" spans="1:2" ht="15" customHeight="1">
      <c r="A18" s="92"/>
      <c r="B18" s="35" t="s">
        <v>601</v>
      </c>
    </row>
    <row r="19" spans="1:2" ht="15" customHeight="1">
      <c r="A19" s="96"/>
      <c r="B19" s="35" t="s">
        <v>604</v>
      </c>
    </row>
    <row r="20" spans="1:2" ht="15" customHeight="1">
      <c r="A20" s="96"/>
      <c r="B20" s="35" t="s">
        <v>605</v>
      </c>
    </row>
    <row r="21" spans="1:2" ht="15" customHeight="1">
      <c r="A21" s="96"/>
      <c r="B21" s="35" t="s">
        <v>602</v>
      </c>
    </row>
    <row r="22" spans="1:2" ht="15" customHeight="1">
      <c r="A22" s="96"/>
      <c r="B22" s="35" t="s">
        <v>603</v>
      </c>
    </row>
    <row r="23" spans="1:2" ht="15" customHeight="1">
      <c r="A23" s="96"/>
      <c r="B23" s="35" t="s">
        <v>522</v>
      </c>
    </row>
    <row r="24" spans="1:2" ht="15" customHeight="1">
      <c r="A24" s="96"/>
      <c r="B24" s="35" t="s">
        <v>686</v>
      </c>
    </row>
    <row r="25" spans="1:2" ht="15" customHeight="1">
      <c r="A25" s="96"/>
      <c r="B25" s="35" t="s">
        <v>687</v>
      </c>
    </row>
    <row r="26" spans="1:2" ht="15" customHeight="1">
      <c r="A26" s="96"/>
      <c r="B26" s="35" t="s">
        <v>615</v>
      </c>
    </row>
    <row r="27" spans="1:12" ht="15.75" thickBot="1">
      <c r="A27" s="96"/>
      <c r="B27" s="97"/>
      <c r="C27" s="90"/>
      <c r="D27" s="90"/>
      <c r="E27" s="127"/>
      <c r="F27" s="127"/>
      <c r="G27" s="127"/>
      <c r="H27" s="127"/>
      <c r="I27" s="127"/>
      <c r="J27" s="127"/>
      <c r="K27" s="127"/>
      <c r="L27" s="127"/>
    </row>
    <row r="28" spans="2:12" ht="12.75" customHeight="1">
      <c r="B28" s="92"/>
      <c r="C28" s="14"/>
      <c r="D28" s="14"/>
      <c r="E28" s="214"/>
      <c r="F28" s="214"/>
      <c r="G28" s="345" t="s">
        <v>412</v>
      </c>
      <c r="H28" s="345" t="s">
        <v>505</v>
      </c>
      <c r="I28" s="345" t="s">
        <v>182</v>
      </c>
      <c r="J28" s="347" t="s">
        <v>530</v>
      </c>
      <c r="K28" s="214"/>
      <c r="L28" s="170"/>
    </row>
    <row r="29" spans="2:12" ht="12.75" customHeight="1">
      <c r="B29" s="92"/>
      <c r="C29" s="14"/>
      <c r="D29" s="14"/>
      <c r="E29" s="344" t="s">
        <v>203</v>
      </c>
      <c r="F29" s="344"/>
      <c r="G29" s="346"/>
      <c r="H29" s="346"/>
      <c r="I29" s="346"/>
      <c r="J29" s="348"/>
      <c r="K29" s="214"/>
      <c r="L29" s="158"/>
    </row>
    <row r="30" spans="2:12" ht="13.5" customHeight="1">
      <c r="B30" s="92"/>
      <c r="C30" s="14"/>
      <c r="D30" s="14"/>
      <c r="E30" s="214" t="s">
        <v>461</v>
      </c>
      <c r="F30" s="214" t="s">
        <v>23</v>
      </c>
      <c r="G30" s="346"/>
      <c r="H30" s="346"/>
      <c r="I30" s="346"/>
      <c r="J30" s="348"/>
      <c r="K30" s="214" t="s">
        <v>503</v>
      </c>
      <c r="L30" s="170" t="s">
        <v>189</v>
      </c>
    </row>
    <row r="31" spans="2:12" ht="15.75" customHeight="1" thickBot="1">
      <c r="B31" s="97"/>
      <c r="C31" s="90"/>
      <c r="D31" s="90"/>
      <c r="E31" s="171" t="s">
        <v>335</v>
      </c>
      <c r="F31" s="171" t="s">
        <v>335</v>
      </c>
      <c r="G31" s="171" t="s">
        <v>335</v>
      </c>
      <c r="H31" s="171" t="s">
        <v>335</v>
      </c>
      <c r="I31" s="171" t="s">
        <v>335</v>
      </c>
      <c r="J31" s="171" t="s">
        <v>335</v>
      </c>
      <c r="K31" s="169" t="s">
        <v>335</v>
      </c>
      <c r="L31" s="171" t="s">
        <v>335</v>
      </c>
    </row>
    <row r="32" spans="1:12" ht="15" customHeight="1">
      <c r="A32" s="98" t="s">
        <v>523</v>
      </c>
      <c r="B32" s="13" t="s">
        <v>582</v>
      </c>
      <c r="E32" s="123"/>
      <c r="F32" s="123"/>
      <c r="G32" s="123"/>
      <c r="H32" s="123"/>
      <c r="I32" s="123"/>
      <c r="J32" s="123"/>
      <c r="K32" s="123"/>
      <c r="L32" s="121"/>
    </row>
    <row r="33" spans="2:12" ht="15" customHeight="1">
      <c r="B33" s="13"/>
      <c r="E33" s="123"/>
      <c r="F33" s="123"/>
      <c r="G33" s="123"/>
      <c r="H33" s="123"/>
      <c r="I33" s="123"/>
      <c r="J33" s="123"/>
      <c r="K33" s="123"/>
      <c r="L33" s="121"/>
    </row>
    <row r="34" spans="2:12" ht="15" customHeight="1">
      <c r="B34" s="5" t="s">
        <v>560</v>
      </c>
      <c r="E34" s="123">
        <v>1750</v>
      </c>
      <c r="F34" s="123">
        <v>543</v>
      </c>
      <c r="G34" s="123">
        <v>7632</v>
      </c>
      <c r="H34" s="123">
        <v>121</v>
      </c>
      <c r="I34" s="123">
        <v>50</v>
      </c>
      <c r="J34" s="123">
        <v>0</v>
      </c>
      <c r="K34" s="123">
        <v>0</v>
      </c>
      <c r="L34" s="121">
        <v>10096</v>
      </c>
    </row>
    <row r="35" spans="2:12" ht="15" customHeight="1">
      <c r="B35" s="5" t="s">
        <v>561</v>
      </c>
      <c r="E35" s="129">
        <v>0</v>
      </c>
      <c r="F35" s="129">
        <v>2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30">
        <v>2</v>
      </c>
    </row>
    <row r="36" spans="5:12" ht="15" customHeight="1">
      <c r="E36" s="123"/>
      <c r="F36" s="123"/>
      <c r="G36" s="123"/>
      <c r="H36" s="123"/>
      <c r="I36" s="123"/>
      <c r="J36" s="123"/>
      <c r="K36" s="123"/>
      <c r="L36" s="121"/>
    </row>
    <row r="37" spans="2:12" ht="15" customHeight="1">
      <c r="B37" s="5" t="s">
        <v>224</v>
      </c>
      <c r="E37" s="123">
        <v>1750</v>
      </c>
      <c r="F37" s="123">
        <v>541</v>
      </c>
      <c r="G37" s="123">
        <v>7632</v>
      </c>
      <c r="H37" s="123">
        <v>121</v>
      </c>
      <c r="I37" s="123">
        <v>50</v>
      </c>
      <c r="J37" s="123">
        <v>0</v>
      </c>
      <c r="K37" s="123">
        <v>0</v>
      </c>
      <c r="L37" s="121">
        <v>10094</v>
      </c>
    </row>
    <row r="38" spans="2:12" ht="15" customHeight="1">
      <c r="B38" s="5" t="s">
        <v>191</v>
      </c>
      <c r="E38" s="123">
        <v>-2317</v>
      </c>
      <c r="F38" s="123">
        <v>-491</v>
      </c>
      <c r="G38" s="123">
        <v>-3007</v>
      </c>
      <c r="H38" s="123">
        <v>-84</v>
      </c>
      <c r="I38" s="123">
        <v>-177</v>
      </c>
      <c r="J38" s="123">
        <v>28</v>
      </c>
      <c r="K38" s="123">
        <v>0</v>
      </c>
      <c r="L38" s="121">
        <v>-6048</v>
      </c>
    </row>
    <row r="39" spans="2:12" ht="15" customHeight="1">
      <c r="B39" s="5" t="s">
        <v>536</v>
      </c>
      <c r="E39" s="123">
        <v>8</v>
      </c>
      <c r="F39" s="123">
        <v>24</v>
      </c>
      <c r="G39" s="123">
        <v>615</v>
      </c>
      <c r="H39" s="123">
        <v>1</v>
      </c>
      <c r="I39" s="123">
        <v>0</v>
      </c>
      <c r="J39" s="123">
        <v>268</v>
      </c>
      <c r="K39" s="123">
        <v>0</v>
      </c>
      <c r="L39" s="121">
        <v>916</v>
      </c>
    </row>
    <row r="40" spans="2:12" ht="15" customHeight="1">
      <c r="B40" s="5" t="s">
        <v>537</v>
      </c>
      <c r="E40" s="123">
        <v>2</v>
      </c>
      <c r="F40" s="123">
        <v>-48</v>
      </c>
      <c r="G40" s="123">
        <v>-462</v>
      </c>
      <c r="H40" s="123">
        <v>-1</v>
      </c>
      <c r="I40" s="123">
        <v>-515</v>
      </c>
      <c r="J40" s="123">
        <v>-231</v>
      </c>
      <c r="K40" s="123">
        <v>0</v>
      </c>
      <c r="L40" s="121">
        <v>-1255</v>
      </c>
    </row>
    <row r="41" spans="5:12" ht="15" customHeight="1">
      <c r="E41" s="129"/>
      <c r="F41" s="129"/>
      <c r="G41" s="129"/>
      <c r="H41" s="129"/>
      <c r="I41" s="129"/>
      <c r="J41" s="129"/>
      <c r="K41" s="129"/>
      <c r="L41" s="130"/>
    </row>
    <row r="42" spans="5:12" ht="15" customHeight="1">
      <c r="E42" s="123"/>
      <c r="F42" s="123"/>
      <c r="G42" s="123"/>
      <c r="H42" s="123"/>
      <c r="I42" s="123"/>
      <c r="J42" s="123"/>
      <c r="K42" s="123"/>
      <c r="L42" s="121"/>
    </row>
    <row r="43" spans="2:12" ht="15" customHeight="1">
      <c r="B43" s="13" t="s">
        <v>488</v>
      </c>
      <c r="E43" s="123">
        <v>-557</v>
      </c>
      <c r="F43" s="123">
        <v>26</v>
      </c>
      <c r="G43" s="123">
        <v>4778</v>
      </c>
      <c r="H43" s="123">
        <v>37</v>
      </c>
      <c r="I43" s="123">
        <v>-642</v>
      </c>
      <c r="J43" s="123">
        <v>65</v>
      </c>
      <c r="K43" s="123">
        <v>0</v>
      </c>
      <c r="L43" s="121">
        <v>3707</v>
      </c>
    </row>
    <row r="44" spans="2:12" ht="15" customHeight="1">
      <c r="B44" s="13"/>
      <c r="E44" s="123"/>
      <c r="F44" s="123"/>
      <c r="G44" s="123"/>
      <c r="H44" s="123"/>
      <c r="I44" s="123"/>
      <c r="J44" s="123"/>
      <c r="K44" s="123"/>
      <c r="L44" s="121"/>
    </row>
    <row r="45" spans="2:12" ht="15" customHeight="1">
      <c r="B45" s="5" t="s">
        <v>240</v>
      </c>
      <c r="E45" s="123">
        <v>69</v>
      </c>
      <c r="F45" s="123">
        <v>8</v>
      </c>
      <c r="G45" s="123">
        <v>220</v>
      </c>
      <c r="H45" s="123">
        <v>0</v>
      </c>
      <c r="I45" s="123">
        <v>6</v>
      </c>
      <c r="J45" s="123">
        <v>111</v>
      </c>
      <c r="K45" s="123">
        <v>0</v>
      </c>
      <c r="L45" s="121">
        <v>414</v>
      </c>
    </row>
    <row r="46" spans="2:12" ht="15" customHeight="1">
      <c r="B46" s="328" t="s">
        <v>489</v>
      </c>
      <c r="C46" s="328"/>
      <c r="D46" s="328"/>
      <c r="E46" s="294">
        <f>-86-60-70</f>
        <v>-216</v>
      </c>
      <c r="F46" s="294">
        <v>-1.443</v>
      </c>
      <c r="G46" s="294">
        <v>-35.944</v>
      </c>
      <c r="H46" s="294">
        <v>-15.21126</v>
      </c>
      <c r="I46" s="294">
        <v>-49.1004</v>
      </c>
      <c r="J46" s="294">
        <v>-68</v>
      </c>
      <c r="K46" s="294">
        <v>0</v>
      </c>
      <c r="L46" s="302">
        <f>SUM(E46:K46)+1</f>
        <v>-384.69865999999996</v>
      </c>
    </row>
    <row r="47" spans="2:12" ht="15" customHeight="1">
      <c r="B47" s="9" t="s">
        <v>499</v>
      </c>
      <c r="E47" s="123">
        <v>0</v>
      </c>
      <c r="F47" s="123">
        <v>0</v>
      </c>
      <c r="G47" s="123">
        <v>0</v>
      </c>
      <c r="H47" s="123">
        <v>146.72444000000002</v>
      </c>
      <c r="I47" s="123">
        <v>0</v>
      </c>
      <c r="J47" s="123">
        <v>0</v>
      </c>
      <c r="K47" s="137">
        <v>0</v>
      </c>
      <c r="L47" s="121">
        <v>146.72444000000002</v>
      </c>
    </row>
    <row r="48" spans="2:12" ht="15" customHeight="1">
      <c r="B48" s="5" t="s">
        <v>179</v>
      </c>
      <c r="E48" s="123">
        <v>1</v>
      </c>
      <c r="F48" s="123">
        <v>-1</v>
      </c>
      <c r="G48" s="123">
        <v>0</v>
      </c>
      <c r="H48" s="123">
        <v>0</v>
      </c>
      <c r="I48" s="123">
        <v>567</v>
      </c>
      <c r="J48" s="123">
        <v>-53</v>
      </c>
      <c r="K48" s="123">
        <v>0</v>
      </c>
      <c r="L48" s="121">
        <v>514</v>
      </c>
    </row>
    <row r="49" spans="2:12" ht="15" customHeight="1">
      <c r="B49" s="5" t="s">
        <v>99</v>
      </c>
      <c r="E49" s="123">
        <v>152</v>
      </c>
      <c r="F49" s="123">
        <v>-3.62308</v>
      </c>
      <c r="G49" s="123">
        <v>-1802.0116799999998</v>
      </c>
      <c r="H49" s="123">
        <v>-7.28331</v>
      </c>
      <c r="I49" s="123">
        <v>-3.864</v>
      </c>
      <c r="J49" s="123">
        <v>-61.73352000000001</v>
      </c>
      <c r="K49" s="123">
        <v>0</v>
      </c>
      <c r="L49" s="121">
        <v>-1726.51559</v>
      </c>
    </row>
    <row r="50" spans="2:12" ht="15" customHeight="1">
      <c r="B50" s="5" t="s">
        <v>442</v>
      </c>
      <c r="E50" s="123">
        <v>204</v>
      </c>
      <c r="F50" s="123">
        <v>0</v>
      </c>
      <c r="G50" s="123">
        <v>0</v>
      </c>
      <c r="H50" s="123">
        <v>0</v>
      </c>
      <c r="I50" s="123">
        <v>0</v>
      </c>
      <c r="J50" s="123">
        <v>-6</v>
      </c>
      <c r="K50" s="123">
        <v>0</v>
      </c>
      <c r="L50" s="121">
        <v>198</v>
      </c>
    </row>
    <row r="51" spans="5:12" ht="15" customHeight="1">
      <c r="E51" s="129"/>
      <c r="F51" s="129"/>
      <c r="G51" s="129"/>
      <c r="H51" s="129"/>
      <c r="I51" s="129"/>
      <c r="J51" s="129"/>
      <c r="K51" s="129"/>
      <c r="L51" s="130"/>
    </row>
    <row r="52" spans="2:12" ht="15" customHeight="1">
      <c r="B52" s="13" t="s">
        <v>477</v>
      </c>
      <c r="E52" s="123">
        <v>-347</v>
      </c>
      <c r="F52" s="123">
        <v>27.93392</v>
      </c>
      <c r="G52" s="123">
        <v>3160.04432</v>
      </c>
      <c r="H52" s="123">
        <v>162.22987</v>
      </c>
      <c r="I52" s="123">
        <v>-121.96440000000004</v>
      </c>
      <c r="J52" s="123">
        <v>-12.733520000000013</v>
      </c>
      <c r="K52" s="123">
        <v>0</v>
      </c>
      <c r="L52" s="121">
        <v>2867.51019</v>
      </c>
    </row>
    <row r="53" spans="2:12" ht="15" customHeight="1" thickBot="1">
      <c r="B53" s="13"/>
      <c r="E53" s="127"/>
      <c r="F53" s="127"/>
      <c r="G53" s="127"/>
      <c r="H53" s="127"/>
      <c r="I53" s="127"/>
      <c r="J53" s="127"/>
      <c r="K53" s="127"/>
      <c r="L53" s="128"/>
    </row>
    <row r="54" ht="15" customHeight="1">
      <c r="L54" s="125"/>
    </row>
    <row r="55" spans="2:12" ht="15" customHeight="1">
      <c r="B55" s="13" t="s">
        <v>312</v>
      </c>
      <c r="E55" s="123">
        <v>-348</v>
      </c>
      <c r="F55" s="123">
        <v>28.93392</v>
      </c>
      <c r="G55" s="123">
        <v>3150.04432</v>
      </c>
      <c r="H55" s="123">
        <v>135.22987</v>
      </c>
      <c r="I55" s="123">
        <v>-688.9644000000001</v>
      </c>
      <c r="J55" s="123">
        <v>40.26647999999999</v>
      </c>
      <c r="K55" s="123">
        <v>0</v>
      </c>
      <c r="L55" s="121">
        <v>2316.5101899999995</v>
      </c>
    </row>
    <row r="56" spans="5:12" ht="15" customHeight="1" thickBot="1">
      <c r="E56" s="127"/>
      <c r="F56" s="127"/>
      <c r="G56" s="127"/>
      <c r="H56" s="127"/>
      <c r="I56" s="127"/>
      <c r="J56" s="127"/>
      <c r="K56" s="127"/>
      <c r="L56" s="128"/>
    </row>
    <row r="57" ht="15" customHeight="1">
      <c r="L57" s="125"/>
    </row>
    <row r="58" spans="2:12" ht="15" customHeight="1">
      <c r="B58" s="13" t="s">
        <v>14</v>
      </c>
      <c r="E58" s="123"/>
      <c r="F58" s="123"/>
      <c r="G58" s="123"/>
      <c r="H58" s="123"/>
      <c r="I58" s="123"/>
      <c r="J58" s="123"/>
      <c r="K58" s="123"/>
      <c r="L58" s="121"/>
    </row>
    <row r="59" spans="5:12" ht="4.5" customHeight="1">
      <c r="E59" s="123"/>
      <c r="F59" s="123"/>
      <c r="G59" s="123"/>
      <c r="H59" s="123"/>
      <c r="I59" s="123"/>
      <c r="J59" s="123"/>
      <c r="K59" s="123"/>
      <c r="L59" s="121"/>
    </row>
    <row r="60" spans="2:12" ht="0.75" customHeight="1">
      <c r="B60" s="5" t="s">
        <v>180</v>
      </c>
      <c r="E60" s="123">
        <v>5334</v>
      </c>
      <c r="F60" s="123">
        <v>1791</v>
      </c>
      <c r="G60" s="123">
        <v>8292</v>
      </c>
      <c r="H60" s="123">
        <v>2973</v>
      </c>
      <c r="I60" s="123">
        <v>483</v>
      </c>
      <c r="J60" s="123">
        <v>1536</v>
      </c>
      <c r="K60" s="123">
        <v>5090</v>
      </c>
      <c r="L60" s="121">
        <v>25499</v>
      </c>
    </row>
    <row r="61" spans="5:12" ht="2.25" customHeight="1">
      <c r="E61" s="123"/>
      <c r="F61" s="123"/>
      <c r="G61" s="123"/>
      <c r="H61" s="123"/>
      <c r="I61" s="123"/>
      <c r="J61" s="123"/>
      <c r="K61" s="123"/>
      <c r="L61" s="121"/>
    </row>
    <row r="62" spans="2:16" ht="15" customHeight="1">
      <c r="B62" s="5" t="s">
        <v>580</v>
      </c>
      <c r="E62" s="123">
        <v>5334</v>
      </c>
      <c r="F62" s="123">
        <v>1791</v>
      </c>
      <c r="G62" s="123">
        <v>8292</v>
      </c>
      <c r="H62" s="123">
        <v>2973</v>
      </c>
      <c r="I62" s="123">
        <v>483</v>
      </c>
      <c r="J62" s="294">
        <v>1535</v>
      </c>
      <c r="K62" s="294">
        <v>5091</v>
      </c>
      <c r="L62" s="27">
        <v>25499</v>
      </c>
      <c r="P62" s="131"/>
    </row>
    <row r="63" spans="2:16" ht="15" customHeight="1" thickBot="1">
      <c r="B63" s="5" t="s">
        <v>452</v>
      </c>
      <c r="E63" s="230"/>
      <c r="F63" s="230"/>
      <c r="G63" s="230"/>
      <c r="H63" s="231">
        <v>1327</v>
      </c>
      <c r="I63" s="230"/>
      <c r="J63" s="230"/>
      <c r="K63" s="230"/>
      <c r="L63" s="25">
        <v>1327</v>
      </c>
      <c r="P63" s="131"/>
    </row>
    <row r="64" spans="5:12" ht="15" customHeight="1">
      <c r="E64" s="5"/>
      <c r="F64" s="5"/>
      <c r="G64" s="5"/>
      <c r="H64" s="5"/>
      <c r="I64" s="5"/>
      <c r="J64" s="5"/>
      <c r="K64" s="5"/>
      <c r="L64" s="20"/>
    </row>
    <row r="65" spans="2:12" ht="15" customHeight="1">
      <c r="B65" s="5" t="s">
        <v>181</v>
      </c>
      <c r="E65" s="123">
        <v>1535</v>
      </c>
      <c r="F65" s="294">
        <v>332</v>
      </c>
      <c r="G65" s="294">
        <v>815</v>
      </c>
      <c r="H65" s="294">
        <v>1463</v>
      </c>
      <c r="I65" s="294">
        <v>497</v>
      </c>
      <c r="J65" s="294">
        <v>1298</v>
      </c>
      <c r="K65" s="123">
        <v>0</v>
      </c>
      <c r="L65" s="27">
        <v>5940</v>
      </c>
    </row>
    <row r="66" spans="2:16" ht="15" customHeight="1">
      <c r="B66" s="5" t="s">
        <v>32</v>
      </c>
      <c r="E66" s="129"/>
      <c r="F66" s="129"/>
      <c r="G66" s="129"/>
      <c r="H66" s="129"/>
      <c r="I66" s="129"/>
      <c r="J66" s="129"/>
      <c r="K66" s="129"/>
      <c r="L66" s="27">
        <v>2808</v>
      </c>
      <c r="P66" s="131"/>
    </row>
    <row r="67" spans="2:12" ht="15" customHeight="1">
      <c r="B67" s="5" t="s">
        <v>501</v>
      </c>
      <c r="E67" s="126"/>
      <c r="F67" s="126"/>
      <c r="G67" s="126"/>
      <c r="H67" s="126"/>
      <c r="I67" s="126"/>
      <c r="J67" s="126"/>
      <c r="K67" s="126"/>
      <c r="L67" s="33">
        <v>8748</v>
      </c>
    </row>
    <row r="68" spans="5:12" ht="15" customHeight="1" thickBot="1">
      <c r="E68" s="127"/>
      <c r="F68" s="127"/>
      <c r="G68" s="127"/>
      <c r="H68" s="127"/>
      <c r="I68" s="127"/>
      <c r="J68" s="127"/>
      <c r="K68" s="127"/>
      <c r="L68" s="128"/>
    </row>
    <row r="69" ht="15" customHeight="1">
      <c r="L69" s="125"/>
    </row>
    <row r="70" spans="2:12" ht="15" customHeight="1">
      <c r="B70" s="5" t="s">
        <v>438</v>
      </c>
      <c r="E70" s="123">
        <v>830</v>
      </c>
      <c r="F70" s="123">
        <v>177</v>
      </c>
      <c r="G70" s="123">
        <v>4034</v>
      </c>
      <c r="H70" s="123">
        <v>414</v>
      </c>
      <c r="I70" s="123">
        <v>-554</v>
      </c>
      <c r="J70" s="123">
        <v>-851</v>
      </c>
      <c r="K70" s="123">
        <v>0</v>
      </c>
      <c r="L70" s="121">
        <f>SUM(E70:K70)</f>
        <v>4050</v>
      </c>
    </row>
    <row r="71" spans="2:12" ht="15" customHeight="1">
      <c r="B71" s="5" t="s">
        <v>361</v>
      </c>
      <c r="E71" s="123">
        <v>-475</v>
      </c>
      <c r="F71" s="123">
        <v>-866</v>
      </c>
      <c r="G71" s="123">
        <v>-1388</v>
      </c>
      <c r="H71" s="123">
        <v>-498</v>
      </c>
      <c r="I71" s="123">
        <v>147</v>
      </c>
      <c r="J71" s="123">
        <v>-54.956999999999994</v>
      </c>
      <c r="K71" s="123">
        <v>0</v>
      </c>
      <c r="L71" s="121">
        <v>-3134.957</v>
      </c>
    </row>
    <row r="72" spans="2:12" ht="15" customHeight="1">
      <c r="B72" s="5" t="s">
        <v>360</v>
      </c>
      <c r="E72" s="123">
        <v>-270</v>
      </c>
      <c r="F72" s="123">
        <v>149</v>
      </c>
      <c r="G72" s="123">
        <v>-263</v>
      </c>
      <c r="H72" s="123">
        <v>211</v>
      </c>
      <c r="I72" s="294">
        <v>276</v>
      </c>
      <c r="J72" s="294">
        <v>-274</v>
      </c>
      <c r="K72" s="123">
        <v>0</v>
      </c>
      <c r="L72" s="121">
        <f>SUM(E72:J72)</f>
        <v>-171</v>
      </c>
    </row>
    <row r="73" spans="5:16" ht="15" customHeight="1" thickBot="1">
      <c r="E73" s="127"/>
      <c r="F73" s="127"/>
      <c r="G73" s="127"/>
      <c r="H73" s="127"/>
      <c r="I73" s="127"/>
      <c r="J73" s="127"/>
      <c r="K73" s="127"/>
      <c r="L73" s="128"/>
      <c r="P73" s="131"/>
    </row>
    <row r="74" spans="2:12" ht="15" customHeight="1">
      <c r="B74" s="5" t="s">
        <v>502</v>
      </c>
      <c r="E74" s="123">
        <f>515+9</f>
        <v>524</v>
      </c>
      <c r="F74" s="123">
        <v>878</v>
      </c>
      <c r="G74" s="123">
        <v>1335</v>
      </c>
      <c r="H74" s="123">
        <v>572</v>
      </c>
      <c r="I74" s="123">
        <v>22</v>
      </c>
      <c r="J74" s="123">
        <f>11-9</f>
        <v>2</v>
      </c>
      <c r="K74" s="123">
        <v>0</v>
      </c>
      <c r="L74" s="121">
        <v>3333</v>
      </c>
    </row>
    <row r="75" spans="5:12" ht="15" customHeight="1" thickBot="1">
      <c r="E75" s="127"/>
      <c r="F75" s="127"/>
      <c r="G75" s="127"/>
      <c r="H75" s="127"/>
      <c r="I75" s="127"/>
      <c r="J75" s="127"/>
      <c r="K75" s="127"/>
      <c r="L75" s="128"/>
    </row>
    <row r="76" spans="12:16" ht="15" customHeight="1">
      <c r="L76" s="125"/>
      <c r="P76" s="131"/>
    </row>
    <row r="77" spans="2:12" ht="15" customHeight="1">
      <c r="B77" s="5" t="str">
        <f>+Segment1!B59</f>
        <v>Amortisation and depreciation</v>
      </c>
      <c r="E77" s="123">
        <v>323</v>
      </c>
      <c r="F77" s="123">
        <v>28</v>
      </c>
      <c r="G77" s="123">
        <v>378</v>
      </c>
      <c r="H77" s="123">
        <v>36</v>
      </c>
      <c r="I77" s="123">
        <v>20</v>
      </c>
      <c r="J77" s="123">
        <v>2</v>
      </c>
      <c r="K77" s="123">
        <v>0</v>
      </c>
      <c r="L77" s="121">
        <v>787</v>
      </c>
    </row>
    <row r="78" spans="5:12" ht="15" customHeight="1">
      <c r="E78" s="129"/>
      <c r="F78" s="129"/>
      <c r="G78" s="129"/>
      <c r="H78" s="129"/>
      <c r="I78" s="129"/>
      <c r="J78" s="129"/>
      <c r="K78" s="129"/>
      <c r="L78" s="130"/>
    </row>
    <row r="79" spans="5:12" ht="15" customHeight="1">
      <c r="E79" s="123"/>
      <c r="F79" s="123"/>
      <c r="G79" s="123"/>
      <c r="H79" s="123"/>
      <c r="I79" s="123"/>
      <c r="J79" s="123"/>
      <c r="K79" s="123"/>
      <c r="L79" s="121"/>
    </row>
    <row r="80" spans="2:12" ht="15" customHeight="1">
      <c r="B80" s="5" t="s">
        <v>552</v>
      </c>
      <c r="E80" s="123">
        <v>-234</v>
      </c>
      <c r="F80" s="123">
        <v>54</v>
      </c>
      <c r="G80" s="123">
        <f>5160-14</f>
        <v>5146</v>
      </c>
      <c r="H80" s="123">
        <f>73</f>
        <v>73</v>
      </c>
      <c r="I80" s="123">
        <v>-622</v>
      </c>
      <c r="J80" s="123">
        <v>67</v>
      </c>
      <c r="K80" s="123">
        <v>0</v>
      </c>
      <c r="L80" s="121">
        <f>SUM(E80:K80)</f>
        <v>4484</v>
      </c>
    </row>
    <row r="81" spans="5:12" ht="15" customHeight="1">
      <c r="E81" s="129"/>
      <c r="F81" s="129"/>
      <c r="G81" s="129"/>
      <c r="H81" s="129"/>
      <c r="I81" s="129"/>
      <c r="J81" s="129"/>
      <c r="K81" s="129"/>
      <c r="L81" s="130"/>
    </row>
    <row r="82" spans="2:12" ht="15" customHeight="1">
      <c r="B82" s="5" t="s">
        <v>562</v>
      </c>
      <c r="E82" s="126"/>
      <c r="F82" s="126"/>
      <c r="G82" s="126"/>
      <c r="H82" s="126"/>
      <c r="I82" s="126"/>
      <c r="J82" s="126"/>
      <c r="K82" s="126"/>
      <c r="L82" s="122"/>
    </row>
    <row r="83" spans="2:12" ht="15" customHeight="1">
      <c r="B83" s="89"/>
      <c r="C83" s="89"/>
      <c r="D83" s="89"/>
      <c r="E83" s="129"/>
      <c r="F83" s="129"/>
      <c r="G83" s="129"/>
      <c r="H83" s="129"/>
      <c r="I83" s="129"/>
      <c r="J83" s="129"/>
      <c r="K83" s="129"/>
      <c r="L83" s="130"/>
    </row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2.25" customHeight="1"/>
    <row r="106" ht="1.5" customHeight="1"/>
    <row r="107" ht="15" customHeight="1" hidden="1"/>
    <row r="108" ht="15" customHeight="1" hidden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>
      <c r="O130" s="138"/>
    </row>
    <row r="131" ht="15" customHeight="1"/>
    <row r="132" ht="2.25" customHeight="1"/>
    <row r="133" ht="0.7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22.5" customHeight="1"/>
    <row r="147" ht="15" customHeight="1"/>
    <row r="148" ht="15" customHeight="1"/>
    <row r="149" ht="15" customHeight="1"/>
    <row r="150" ht="15" customHeight="1"/>
    <row r="151" ht="3" customHeight="1"/>
  </sheetData>
  <sheetProtection/>
  <mergeCells count="5">
    <mergeCell ref="E29:F29"/>
    <mergeCell ref="G28:G30"/>
    <mergeCell ref="H28:H30"/>
    <mergeCell ref="I28:I30"/>
    <mergeCell ref="J28:J30"/>
  </mergeCells>
  <printOptions/>
  <pageMargins left="0.75" right="0" top="1" bottom="1" header="0.5" footer="0.5"/>
  <pageSetup fitToHeight="1" fitToWidth="1" horizontalDpi="600" verticalDpi="600" orientation="portrait" paperSize="9" scale="59" r:id="rId4"/>
  <rowBreaks count="1" manualBreakCount="1">
    <brk id="83" max="11" man="1"/>
  </rowBreak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4"/>
  <sheetViews>
    <sheetView showGridLines="0" zoomScale="80" zoomScaleNormal="80" zoomScalePageLayoutView="0" workbookViewId="0" topLeftCell="A33">
      <selection activeCell="C27" sqref="C27"/>
    </sheetView>
  </sheetViews>
  <sheetFormatPr defaultColWidth="9.140625" defaultRowHeight="12.75"/>
  <cols>
    <col min="3" max="3" width="37.28125" style="0" customWidth="1"/>
    <col min="7" max="7" width="13.00390625" style="0" customWidth="1"/>
    <col min="8" max="8" width="10.7109375" style="0" customWidth="1"/>
    <col min="9" max="9" width="15.00390625" style="0" customWidth="1"/>
    <col min="10" max="10" width="14.421875" style="0" customWidth="1"/>
    <col min="12" max="12" width="13.00390625" style="0" customWidth="1"/>
  </cols>
  <sheetData>
    <row r="2" spans="1:12" ht="15">
      <c r="A2" s="5"/>
      <c r="B2" s="14"/>
      <c r="C2" s="14"/>
      <c r="D2" s="14"/>
      <c r="E2" s="123"/>
      <c r="F2" s="123"/>
      <c r="G2" s="123"/>
      <c r="H2" s="123"/>
      <c r="I2" s="123"/>
      <c r="J2" s="123"/>
      <c r="K2" s="123"/>
      <c r="L2" s="121"/>
    </row>
    <row r="3" spans="1:12" ht="15">
      <c r="A3" s="5"/>
      <c r="B3" s="14"/>
      <c r="C3" s="14"/>
      <c r="D3" s="14"/>
      <c r="E3" s="123"/>
      <c r="F3" s="123"/>
      <c r="G3" s="123"/>
      <c r="H3" s="123"/>
      <c r="I3" s="123"/>
      <c r="J3" s="123"/>
      <c r="K3" s="123"/>
      <c r="L3" s="121" t="s">
        <v>631</v>
      </c>
    </row>
    <row r="4" spans="1:12" ht="15">
      <c r="A4" s="5"/>
      <c r="B4" s="14"/>
      <c r="C4" s="14"/>
      <c r="D4" s="14"/>
      <c r="E4" s="123"/>
      <c r="F4" s="123"/>
      <c r="G4" s="123"/>
      <c r="H4" s="123"/>
      <c r="I4" s="123"/>
      <c r="J4" s="123"/>
      <c r="K4" s="123"/>
      <c r="L4" s="121"/>
    </row>
    <row r="5" spans="1:12" ht="15">
      <c r="A5" s="5"/>
      <c r="B5" s="14"/>
      <c r="C5" s="14"/>
      <c r="D5" s="14"/>
      <c r="E5" s="123"/>
      <c r="F5" s="123"/>
      <c r="G5" s="123"/>
      <c r="H5" s="123"/>
      <c r="I5" s="123"/>
      <c r="J5" s="123"/>
      <c r="K5" s="123"/>
      <c r="L5" s="121"/>
    </row>
    <row r="6" spans="1:12" ht="15.75">
      <c r="A6" s="81" t="s">
        <v>606</v>
      </c>
      <c r="B6" s="5"/>
      <c r="C6" s="5"/>
      <c r="D6" s="5"/>
      <c r="E6" s="123"/>
      <c r="F6" s="123"/>
      <c r="G6" s="123"/>
      <c r="H6" s="123"/>
      <c r="I6" s="123"/>
      <c r="J6" s="123"/>
      <c r="K6" s="123"/>
      <c r="L6" s="121"/>
    </row>
    <row r="7" spans="1:12" ht="15.75" thickBot="1">
      <c r="A7" s="5"/>
      <c r="B7" s="90"/>
      <c r="C7" s="90"/>
      <c r="D7" s="90"/>
      <c r="E7" s="127"/>
      <c r="F7" s="127"/>
      <c r="G7" s="127"/>
      <c r="H7" s="127"/>
      <c r="I7" s="127"/>
      <c r="J7" s="127"/>
      <c r="K7" s="127"/>
      <c r="L7" s="128"/>
    </row>
    <row r="8" spans="1:12" ht="15">
      <c r="A8" s="5"/>
      <c r="B8" s="92"/>
      <c r="C8" s="14"/>
      <c r="D8" s="14"/>
      <c r="E8" s="214"/>
      <c r="F8" s="214"/>
      <c r="G8" s="345" t="s">
        <v>412</v>
      </c>
      <c r="H8" s="345" t="s">
        <v>505</v>
      </c>
      <c r="I8" s="345" t="s">
        <v>182</v>
      </c>
      <c r="J8" s="347" t="s">
        <v>581</v>
      </c>
      <c r="K8" s="346" t="s">
        <v>503</v>
      </c>
      <c r="L8" s="170"/>
    </row>
    <row r="9" spans="1:12" ht="15">
      <c r="A9" s="5"/>
      <c r="B9" s="92"/>
      <c r="C9" s="14"/>
      <c r="D9" s="14"/>
      <c r="E9" s="344" t="s">
        <v>203</v>
      </c>
      <c r="F9" s="344"/>
      <c r="G9" s="346"/>
      <c r="H9" s="346"/>
      <c r="I9" s="346"/>
      <c r="J9" s="349"/>
      <c r="K9" s="346"/>
      <c r="L9" s="158"/>
    </row>
    <row r="10" spans="1:12" ht="15">
      <c r="A10" s="5"/>
      <c r="B10" s="92"/>
      <c r="C10" s="14"/>
      <c r="D10" s="14"/>
      <c r="E10" s="214" t="s">
        <v>461</v>
      </c>
      <c r="F10" s="214" t="s">
        <v>23</v>
      </c>
      <c r="G10" s="346"/>
      <c r="H10" s="346"/>
      <c r="I10" s="346"/>
      <c r="J10" s="349"/>
      <c r="K10" s="346"/>
      <c r="L10" s="170" t="s">
        <v>189</v>
      </c>
    </row>
    <row r="11" spans="1:12" ht="15.75" thickBot="1">
      <c r="A11" s="5"/>
      <c r="B11" s="97"/>
      <c r="C11" s="90"/>
      <c r="D11" s="90"/>
      <c r="E11" s="232" t="s">
        <v>335</v>
      </c>
      <c r="F11" s="232" t="s">
        <v>335</v>
      </c>
      <c r="G11" s="232" t="s">
        <v>335</v>
      </c>
      <c r="H11" s="232" t="s">
        <v>335</v>
      </c>
      <c r="I11" s="232" t="s">
        <v>335</v>
      </c>
      <c r="J11" s="232" t="s">
        <v>335</v>
      </c>
      <c r="K11" s="169" t="s">
        <v>335</v>
      </c>
      <c r="L11" s="232" t="s">
        <v>335</v>
      </c>
    </row>
    <row r="12" spans="1:12" ht="15">
      <c r="A12" s="5"/>
      <c r="B12" s="13" t="s">
        <v>293</v>
      </c>
      <c r="C12" s="5"/>
      <c r="D12" s="5"/>
      <c r="E12" s="124"/>
      <c r="F12" s="124"/>
      <c r="G12" s="124"/>
      <c r="H12" s="124"/>
      <c r="I12" s="124"/>
      <c r="J12" s="124"/>
      <c r="K12" s="124"/>
      <c r="L12" s="125"/>
    </row>
    <row r="13" spans="1:12" ht="15">
      <c r="A13" s="98" t="s">
        <v>524</v>
      </c>
      <c r="B13" s="13"/>
      <c r="C13" s="5"/>
      <c r="D13" s="5"/>
      <c r="E13" s="123"/>
      <c r="F13" s="123"/>
      <c r="G13" s="123"/>
      <c r="H13" s="123"/>
      <c r="I13" s="123"/>
      <c r="J13" s="123"/>
      <c r="K13" s="123"/>
      <c r="L13" s="121"/>
    </row>
    <row r="14" spans="1:12" ht="15">
      <c r="A14" s="5"/>
      <c r="B14" s="13" t="s">
        <v>583</v>
      </c>
      <c r="C14" s="5"/>
      <c r="D14" s="5"/>
      <c r="E14" s="123"/>
      <c r="F14" s="123"/>
      <c r="G14" s="123"/>
      <c r="H14" s="123"/>
      <c r="I14" s="123"/>
      <c r="J14" s="123"/>
      <c r="K14" s="123"/>
      <c r="L14" s="121"/>
    </row>
    <row r="15" spans="1:12" ht="15">
      <c r="A15" s="5"/>
      <c r="B15" s="13"/>
      <c r="C15" s="5"/>
      <c r="D15" s="5"/>
      <c r="E15" s="123"/>
      <c r="F15" s="123"/>
      <c r="G15" s="123"/>
      <c r="H15" s="123"/>
      <c r="I15" s="123"/>
      <c r="J15" s="123"/>
      <c r="K15" s="123"/>
      <c r="L15" s="121"/>
    </row>
    <row r="16" spans="1:12" ht="15">
      <c r="A16" s="5"/>
      <c r="B16" s="13"/>
      <c r="C16" s="5"/>
      <c r="D16" s="5"/>
      <c r="E16" s="123"/>
      <c r="F16" s="123"/>
      <c r="G16" s="123"/>
      <c r="H16" s="123"/>
      <c r="I16" s="123"/>
      <c r="J16" s="123"/>
      <c r="K16" s="123"/>
      <c r="L16" s="121"/>
    </row>
    <row r="17" spans="1:12" ht="15">
      <c r="A17" s="5"/>
      <c r="B17" s="5" t="str">
        <f>+Segmental!B34</f>
        <v>Total sales</v>
      </c>
      <c r="C17" s="5"/>
      <c r="D17" s="5"/>
      <c r="E17" s="123">
        <v>3943</v>
      </c>
      <c r="F17" s="123">
        <v>998</v>
      </c>
      <c r="G17" s="123">
        <v>7418</v>
      </c>
      <c r="H17" s="123">
        <v>96</v>
      </c>
      <c r="I17" s="123">
        <v>147</v>
      </c>
      <c r="J17" s="123">
        <v>0</v>
      </c>
      <c r="K17" s="123">
        <v>0</v>
      </c>
      <c r="L17" s="121">
        <v>12602</v>
      </c>
    </row>
    <row r="18" spans="1:12" ht="15">
      <c r="A18" s="5"/>
      <c r="B18" s="5" t="str">
        <f>+Segmental!B35</f>
        <v>Intergroup sales to ARM Ferrous</v>
      </c>
      <c r="C18" s="5"/>
      <c r="D18" s="5"/>
      <c r="E18" s="129">
        <v>0</v>
      </c>
      <c r="F18" s="129">
        <v>12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30">
        <v>12</v>
      </c>
    </row>
    <row r="19" spans="1:12" ht="15">
      <c r="A19" s="5"/>
      <c r="B19" s="5"/>
      <c r="C19" s="5"/>
      <c r="D19" s="5"/>
      <c r="E19" s="123"/>
      <c r="F19" s="123"/>
      <c r="G19" s="123"/>
      <c r="H19" s="123"/>
      <c r="I19" s="123"/>
      <c r="J19" s="123"/>
      <c r="K19" s="123"/>
      <c r="L19" s="121"/>
    </row>
    <row r="20" spans="1:12" ht="15">
      <c r="A20" s="5"/>
      <c r="B20" s="5" t="str">
        <f>+Segmental!B37</f>
        <v>Sales</v>
      </c>
      <c r="C20" s="5"/>
      <c r="D20" s="5"/>
      <c r="E20" s="123">
        <v>3943</v>
      </c>
      <c r="F20" s="123">
        <v>986</v>
      </c>
      <c r="G20" s="123">
        <v>7418</v>
      </c>
      <c r="H20" s="123">
        <v>96</v>
      </c>
      <c r="I20" s="123">
        <v>147</v>
      </c>
      <c r="J20" s="123">
        <v>0</v>
      </c>
      <c r="K20" s="123">
        <v>0</v>
      </c>
      <c r="L20" s="121">
        <v>12590</v>
      </c>
    </row>
    <row r="21" spans="1:12" ht="15">
      <c r="A21" s="5"/>
      <c r="B21" s="5" t="s">
        <v>191</v>
      </c>
      <c r="C21" s="5"/>
      <c r="D21" s="5"/>
      <c r="E21" s="123">
        <v>-1785</v>
      </c>
      <c r="F21" s="123">
        <v>-419</v>
      </c>
      <c r="G21" s="123">
        <v>-3193</v>
      </c>
      <c r="H21" s="123">
        <v>-51</v>
      </c>
      <c r="I21" s="123">
        <v>-72</v>
      </c>
      <c r="J21" s="123">
        <v>4</v>
      </c>
      <c r="K21" s="123">
        <v>0</v>
      </c>
      <c r="L21" s="121">
        <v>-5516</v>
      </c>
    </row>
    <row r="22" spans="1:12" ht="15">
      <c r="A22" s="5"/>
      <c r="B22" s="5" t="s">
        <v>536</v>
      </c>
      <c r="C22" s="5"/>
      <c r="D22" s="5"/>
      <c r="E22" s="123">
        <v>6</v>
      </c>
      <c r="F22" s="123">
        <v>46</v>
      </c>
      <c r="G22" s="123">
        <v>217</v>
      </c>
      <c r="H22" s="123">
        <v>0</v>
      </c>
      <c r="I22" s="123">
        <v>0</v>
      </c>
      <c r="J22" s="123">
        <v>191</v>
      </c>
      <c r="K22" s="123">
        <v>0</v>
      </c>
      <c r="L22" s="121">
        <v>460</v>
      </c>
    </row>
    <row r="23" spans="1:12" ht="15">
      <c r="A23" s="5"/>
      <c r="B23" s="5" t="s">
        <v>537</v>
      </c>
      <c r="C23" s="5"/>
      <c r="D23" s="5"/>
      <c r="E23" s="123">
        <v>-31</v>
      </c>
      <c r="F23" s="123">
        <v>-11</v>
      </c>
      <c r="G23" s="123">
        <v>-350</v>
      </c>
      <c r="H23" s="123">
        <v>0</v>
      </c>
      <c r="I23" s="123">
        <v>-271</v>
      </c>
      <c r="J23" s="123">
        <v>-193</v>
      </c>
      <c r="K23" s="123">
        <v>0</v>
      </c>
      <c r="L23" s="121">
        <v>-856</v>
      </c>
    </row>
    <row r="24" spans="1:12" ht="15">
      <c r="A24" s="5"/>
      <c r="B24" s="5"/>
      <c r="C24" s="5"/>
      <c r="D24" s="5"/>
      <c r="E24" s="129"/>
      <c r="F24" s="129"/>
      <c r="G24" s="129"/>
      <c r="H24" s="129"/>
      <c r="I24" s="129"/>
      <c r="J24" s="129"/>
      <c r="K24" s="129"/>
      <c r="L24" s="130"/>
    </row>
    <row r="25" spans="1:12" ht="15">
      <c r="A25" s="5"/>
      <c r="B25" s="5"/>
      <c r="C25" s="5"/>
      <c r="D25" s="5"/>
      <c r="E25" s="123"/>
      <c r="F25" s="123"/>
      <c r="G25" s="123"/>
      <c r="H25" s="123"/>
      <c r="I25" s="123"/>
      <c r="J25" s="123"/>
      <c r="K25" s="123"/>
      <c r="L25" s="121"/>
    </row>
    <row r="26" spans="1:12" ht="15">
      <c r="A26" s="5"/>
      <c r="B26" s="13" t="s">
        <v>488</v>
      </c>
      <c r="C26" s="5"/>
      <c r="D26" s="5"/>
      <c r="E26" s="123">
        <v>2133</v>
      </c>
      <c r="F26" s="123">
        <v>602</v>
      </c>
      <c r="G26" s="123">
        <v>4092</v>
      </c>
      <c r="H26" s="123">
        <v>45</v>
      </c>
      <c r="I26" s="123">
        <v>-196</v>
      </c>
      <c r="J26" s="123">
        <v>2</v>
      </c>
      <c r="K26" s="123">
        <v>0</v>
      </c>
      <c r="L26" s="121">
        <v>6678</v>
      </c>
    </row>
    <row r="27" spans="1:12" ht="15">
      <c r="A27" s="5"/>
      <c r="B27" s="13"/>
      <c r="C27" s="5"/>
      <c r="D27" s="5"/>
      <c r="E27" s="124"/>
      <c r="F27" s="124"/>
      <c r="G27" s="124"/>
      <c r="H27" s="124"/>
      <c r="I27" s="124"/>
      <c r="J27" s="124"/>
      <c r="K27" s="124"/>
      <c r="L27" s="125"/>
    </row>
    <row r="28" spans="1:12" ht="15">
      <c r="A28" s="5"/>
      <c r="B28" s="5" t="s">
        <v>240</v>
      </c>
      <c r="C28" s="5"/>
      <c r="D28" s="5"/>
      <c r="E28" s="123">
        <v>93</v>
      </c>
      <c r="F28" s="123">
        <v>6</v>
      </c>
      <c r="G28" s="123">
        <v>36</v>
      </c>
      <c r="H28" s="123">
        <v>0</v>
      </c>
      <c r="I28" s="123">
        <v>2</v>
      </c>
      <c r="J28" s="123">
        <v>31</v>
      </c>
      <c r="K28" s="123">
        <v>0</v>
      </c>
      <c r="L28" s="121">
        <v>168</v>
      </c>
    </row>
    <row r="29" spans="1:12" ht="15">
      <c r="A29" s="5"/>
      <c r="B29" s="328" t="s">
        <v>489</v>
      </c>
      <c r="C29" s="328"/>
      <c r="D29" s="328"/>
      <c r="E29" s="329">
        <f>-148-73-90</f>
        <v>-311</v>
      </c>
      <c r="F29" s="294">
        <v>-1</v>
      </c>
      <c r="G29" s="294">
        <v>-14</v>
      </c>
      <c r="H29" s="294">
        <v>-13</v>
      </c>
      <c r="I29" s="294">
        <v>-15</v>
      </c>
      <c r="J29" s="294">
        <v>-84</v>
      </c>
      <c r="K29" s="329">
        <v>0</v>
      </c>
      <c r="L29" s="302">
        <f>SUM(E29:K29)</f>
        <v>-438</v>
      </c>
    </row>
    <row r="30" spans="1:12" ht="15">
      <c r="A30" s="5"/>
      <c r="B30" s="5" t="s">
        <v>499</v>
      </c>
      <c r="C30" s="5"/>
      <c r="D30" s="5"/>
      <c r="E30" s="137">
        <v>0</v>
      </c>
      <c r="F30" s="123">
        <v>0</v>
      </c>
      <c r="G30" s="123">
        <v>0</v>
      </c>
      <c r="H30" s="123">
        <v>461</v>
      </c>
      <c r="I30" s="123">
        <v>0</v>
      </c>
      <c r="J30" s="123">
        <v>0</v>
      </c>
      <c r="K30" s="137">
        <v>0</v>
      </c>
      <c r="L30" s="121">
        <v>461</v>
      </c>
    </row>
    <row r="31" spans="1:12" ht="15">
      <c r="A31" s="5"/>
      <c r="B31" s="5" t="s">
        <v>179</v>
      </c>
      <c r="C31" s="5"/>
      <c r="D31" s="5"/>
      <c r="E31" s="123">
        <v>0</v>
      </c>
      <c r="F31" s="123">
        <v>-7</v>
      </c>
      <c r="G31" s="123">
        <v>0</v>
      </c>
      <c r="H31" s="123">
        <v>0</v>
      </c>
      <c r="I31" s="123">
        <v>34</v>
      </c>
      <c r="J31" s="123">
        <v>135</v>
      </c>
      <c r="K31" s="123">
        <v>0</v>
      </c>
      <c r="L31" s="121">
        <v>162</v>
      </c>
    </row>
    <row r="32" spans="1:12" ht="15">
      <c r="A32" s="5"/>
      <c r="B32" s="5" t="s">
        <v>99</v>
      </c>
      <c r="C32" s="5"/>
      <c r="D32" s="5"/>
      <c r="E32" s="123">
        <v>-540</v>
      </c>
      <c r="F32" s="123">
        <v>-173</v>
      </c>
      <c r="G32" s="123">
        <v>-1346</v>
      </c>
      <c r="H32" s="123">
        <v>-1</v>
      </c>
      <c r="I32" s="123">
        <v>-2</v>
      </c>
      <c r="J32" s="123">
        <v>-22</v>
      </c>
      <c r="K32" s="123">
        <v>0</v>
      </c>
      <c r="L32" s="121">
        <v>-2084</v>
      </c>
    </row>
    <row r="33" spans="1:12" ht="15">
      <c r="A33" s="5"/>
      <c r="B33" s="5" t="s">
        <v>442</v>
      </c>
      <c r="C33" s="5"/>
      <c r="D33" s="5"/>
      <c r="E33" s="123">
        <v>-460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1">
        <v>-460</v>
      </c>
    </row>
    <row r="34" spans="1:12" ht="15">
      <c r="A34" s="5"/>
      <c r="B34" s="5"/>
      <c r="C34" s="5"/>
      <c r="D34" s="5"/>
      <c r="E34" s="124"/>
      <c r="F34" s="124"/>
      <c r="G34" s="124"/>
      <c r="H34" s="124"/>
      <c r="I34" s="124"/>
      <c r="J34" s="124"/>
      <c r="K34" s="124"/>
      <c r="L34" s="125"/>
    </row>
    <row r="35" spans="1:12" ht="15">
      <c r="A35" s="5"/>
      <c r="B35" s="5"/>
      <c r="C35" s="5"/>
      <c r="D35" s="5"/>
      <c r="E35" s="126"/>
      <c r="F35" s="126"/>
      <c r="G35" s="126"/>
      <c r="H35" s="126"/>
      <c r="I35" s="126"/>
      <c r="J35" s="126"/>
      <c r="K35" s="126"/>
      <c r="L35" s="122"/>
    </row>
    <row r="36" spans="1:12" ht="15">
      <c r="A36" s="5"/>
      <c r="B36" s="13" t="s">
        <v>477</v>
      </c>
      <c r="C36" s="5"/>
      <c r="D36" s="5"/>
      <c r="E36" s="123">
        <v>915</v>
      </c>
      <c r="F36" s="123">
        <v>427</v>
      </c>
      <c r="G36" s="123">
        <v>2768</v>
      </c>
      <c r="H36" s="123">
        <v>492</v>
      </c>
      <c r="I36" s="123">
        <v>-177</v>
      </c>
      <c r="J36" s="123">
        <v>62</v>
      </c>
      <c r="K36" s="123">
        <v>0</v>
      </c>
      <c r="L36" s="121">
        <v>4487</v>
      </c>
    </row>
    <row r="37" spans="1:12" ht="15.75" thickBot="1">
      <c r="A37" s="5"/>
      <c r="B37" s="13"/>
      <c r="C37" s="5"/>
      <c r="D37" s="5"/>
      <c r="E37" s="127"/>
      <c r="F37" s="127"/>
      <c r="G37" s="127"/>
      <c r="H37" s="127"/>
      <c r="I37" s="127"/>
      <c r="J37" s="127"/>
      <c r="K37" s="127"/>
      <c r="L37" s="128"/>
    </row>
    <row r="38" spans="1:12" ht="15">
      <c r="A38" s="5"/>
      <c r="B38" s="5"/>
      <c r="C38" s="5"/>
      <c r="D38" s="5"/>
      <c r="E38" s="124"/>
      <c r="F38" s="124"/>
      <c r="G38" s="124"/>
      <c r="H38" s="124"/>
      <c r="I38" s="124"/>
      <c r="J38" s="124"/>
      <c r="K38" s="124"/>
      <c r="L38" s="125"/>
    </row>
    <row r="39" spans="1:12" ht="15">
      <c r="A39" s="5"/>
      <c r="B39" s="13" t="s">
        <v>312</v>
      </c>
      <c r="C39" s="5"/>
      <c r="D39" s="5"/>
      <c r="E39" s="123">
        <v>915</v>
      </c>
      <c r="F39" s="123">
        <v>432</v>
      </c>
      <c r="G39" s="123">
        <v>2775</v>
      </c>
      <c r="H39" s="123">
        <v>175</v>
      </c>
      <c r="I39" s="123">
        <v>-211</v>
      </c>
      <c r="J39" s="123">
        <v>-73</v>
      </c>
      <c r="K39" s="123">
        <v>0</v>
      </c>
      <c r="L39" s="121">
        <v>4013</v>
      </c>
    </row>
    <row r="40" spans="1:12" ht="15.75" thickBot="1">
      <c r="A40" s="5"/>
      <c r="B40" s="5"/>
      <c r="C40" s="5"/>
      <c r="D40" s="5"/>
      <c r="E40" s="127"/>
      <c r="F40" s="127"/>
      <c r="G40" s="127"/>
      <c r="H40" s="127"/>
      <c r="I40" s="127"/>
      <c r="J40" s="127"/>
      <c r="K40" s="127"/>
      <c r="L40" s="128"/>
    </row>
    <row r="41" spans="1:12" ht="15">
      <c r="A41" s="5"/>
      <c r="B41" s="5"/>
      <c r="C41" s="5"/>
      <c r="D41" s="5"/>
      <c r="E41" s="124"/>
      <c r="F41" s="124"/>
      <c r="G41" s="124"/>
      <c r="H41" s="124"/>
      <c r="I41" s="124"/>
      <c r="J41" s="124"/>
      <c r="K41" s="124"/>
      <c r="L41" s="125"/>
    </row>
    <row r="42" spans="1:12" ht="15">
      <c r="A42" s="5"/>
      <c r="B42" s="13" t="s">
        <v>14</v>
      </c>
      <c r="C42" s="5"/>
      <c r="D42" s="5"/>
      <c r="E42" s="123"/>
      <c r="F42" s="123"/>
      <c r="G42" s="123"/>
      <c r="H42" s="123"/>
      <c r="I42" s="123"/>
      <c r="J42" s="123"/>
      <c r="K42" s="123"/>
      <c r="L42" s="121"/>
    </row>
    <row r="43" spans="1:12" ht="15">
      <c r="A43" s="5"/>
      <c r="B43" s="5"/>
      <c r="C43" s="5"/>
      <c r="D43" s="5"/>
      <c r="E43" s="123"/>
      <c r="F43" s="123"/>
      <c r="G43" s="123"/>
      <c r="H43" s="123"/>
      <c r="I43" s="123"/>
      <c r="J43" s="123"/>
      <c r="K43" s="123"/>
      <c r="L43" s="121"/>
    </row>
    <row r="44" spans="1:12" ht="15">
      <c r="A44" s="5"/>
      <c r="B44" s="5" t="s">
        <v>580</v>
      </c>
      <c r="C44" s="5"/>
      <c r="D44" s="5"/>
      <c r="E44" s="123">
        <v>6513</v>
      </c>
      <c r="F44" s="123">
        <v>1081</v>
      </c>
      <c r="G44" s="123">
        <v>7771</v>
      </c>
      <c r="H44" s="123">
        <v>2392</v>
      </c>
      <c r="I44" s="123">
        <v>413</v>
      </c>
      <c r="J44" s="123">
        <v>663</v>
      </c>
      <c r="K44" s="123">
        <v>6045</v>
      </c>
      <c r="L44" s="121">
        <v>24878</v>
      </c>
    </row>
    <row r="45" spans="1:12" ht="15.75" thickBot="1">
      <c r="A45" s="5"/>
      <c r="B45" s="5" t="str">
        <f>+Segmental!B63</f>
        <v>Investment in associate</v>
      </c>
      <c r="C45" s="5"/>
      <c r="D45" s="5"/>
      <c r="E45" s="127"/>
      <c r="F45" s="127"/>
      <c r="G45" s="127"/>
      <c r="H45" s="127">
        <v>1297.97354</v>
      </c>
      <c r="I45" s="127"/>
      <c r="J45" s="127"/>
      <c r="K45" s="127"/>
      <c r="L45" s="128">
        <v>1297.97354</v>
      </c>
    </row>
    <row r="46" spans="1:1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5">
      <c r="A47" s="5"/>
      <c r="B47" s="5"/>
      <c r="C47" s="5"/>
      <c r="D47" s="5"/>
      <c r="E47" s="123"/>
      <c r="F47" s="123"/>
      <c r="G47" s="123"/>
      <c r="H47" s="123"/>
      <c r="I47" s="123"/>
      <c r="J47" s="123"/>
      <c r="K47" s="123"/>
      <c r="L47" s="121"/>
    </row>
    <row r="48" spans="1:12" ht="15">
      <c r="A48" s="5"/>
      <c r="B48" s="5" t="str">
        <f>+Segmental!B65</f>
        <v>Segment liabilities</v>
      </c>
      <c r="C48" s="5"/>
      <c r="D48" s="5"/>
      <c r="E48" s="123">
        <v>1563</v>
      </c>
      <c r="F48" s="123">
        <v>112</v>
      </c>
      <c r="G48" s="123">
        <v>1196</v>
      </c>
      <c r="H48" s="123">
        <v>930</v>
      </c>
      <c r="I48" s="123">
        <v>608</v>
      </c>
      <c r="J48" s="123">
        <v>1592</v>
      </c>
      <c r="K48" s="123">
        <v>0</v>
      </c>
      <c r="L48" s="121">
        <v>6001</v>
      </c>
    </row>
    <row r="49" spans="1:12" ht="15">
      <c r="A49" s="5"/>
      <c r="B49" s="5" t="str">
        <f>+Segmental!B66</f>
        <v>Unallocated liabilities (tax and deferred tax)</v>
      </c>
      <c r="C49" s="5"/>
      <c r="D49" s="5"/>
      <c r="E49" s="124"/>
      <c r="F49" s="124"/>
      <c r="G49" s="124"/>
      <c r="H49" s="124"/>
      <c r="I49" s="124"/>
      <c r="J49" s="124"/>
      <c r="K49" s="124"/>
      <c r="L49" s="121">
        <v>3201</v>
      </c>
    </row>
    <row r="50" spans="1:12" ht="15">
      <c r="A50" s="5"/>
      <c r="B50" s="5" t="s">
        <v>501</v>
      </c>
      <c r="C50" s="5"/>
      <c r="D50" s="5"/>
      <c r="E50" s="126"/>
      <c r="F50" s="126"/>
      <c r="G50" s="126"/>
      <c r="H50" s="126"/>
      <c r="I50" s="126"/>
      <c r="J50" s="126"/>
      <c r="K50" s="126"/>
      <c r="L50" s="122">
        <v>9202</v>
      </c>
    </row>
    <row r="51" spans="1:12" ht="15.75" thickBot="1">
      <c r="A51" s="5"/>
      <c r="B51" s="5"/>
      <c r="C51" s="5"/>
      <c r="D51" s="5"/>
      <c r="E51" s="127"/>
      <c r="F51" s="127"/>
      <c r="G51" s="127"/>
      <c r="H51" s="127"/>
      <c r="I51" s="127"/>
      <c r="J51" s="127"/>
      <c r="K51" s="127"/>
      <c r="L51" s="128"/>
    </row>
    <row r="52" spans="1:12" ht="15">
      <c r="A52" s="5"/>
      <c r="B52" s="5" t="s">
        <v>438</v>
      </c>
      <c r="C52" s="5"/>
      <c r="D52" s="5"/>
      <c r="E52" s="123">
        <v>1369</v>
      </c>
      <c r="F52" s="123">
        <v>518</v>
      </c>
      <c r="G52" s="123">
        <v>3005</v>
      </c>
      <c r="H52" s="123">
        <v>103</v>
      </c>
      <c r="I52" s="123">
        <v>-344</v>
      </c>
      <c r="J52" s="123">
        <v>-482</v>
      </c>
      <c r="K52" s="123">
        <v>0</v>
      </c>
      <c r="L52" s="121">
        <v>4169</v>
      </c>
    </row>
    <row r="53" spans="1:12" ht="15">
      <c r="A53" s="5"/>
      <c r="B53" s="5" t="s">
        <v>361</v>
      </c>
      <c r="C53" s="5"/>
      <c r="D53" s="5"/>
      <c r="E53" s="123">
        <v>-508</v>
      </c>
      <c r="F53" s="123">
        <v>-292</v>
      </c>
      <c r="G53" s="123">
        <v>-1360</v>
      </c>
      <c r="H53" s="123">
        <v>-361</v>
      </c>
      <c r="I53" s="123">
        <v>-41</v>
      </c>
      <c r="J53" s="123">
        <v>135</v>
      </c>
      <c r="K53" s="123">
        <v>0</v>
      </c>
      <c r="L53" s="121">
        <v>-2427</v>
      </c>
    </row>
    <row r="54" spans="1:12" ht="15">
      <c r="A54" s="5"/>
      <c r="B54" s="5" t="s">
        <v>360</v>
      </c>
      <c r="C54" s="5"/>
      <c r="D54" s="5"/>
      <c r="E54" s="123">
        <v>-776</v>
      </c>
      <c r="F54" s="123">
        <v>0</v>
      </c>
      <c r="G54" s="123">
        <v>-51</v>
      </c>
      <c r="H54" s="123">
        <v>274</v>
      </c>
      <c r="I54" s="123">
        <v>353</v>
      </c>
      <c r="J54" s="123">
        <v>25</v>
      </c>
      <c r="K54" s="123">
        <v>0</v>
      </c>
      <c r="L54" s="121">
        <v>-175</v>
      </c>
    </row>
    <row r="55" spans="1:12" ht="15.75" thickBot="1">
      <c r="A55" s="5"/>
      <c r="B55" s="5"/>
      <c r="C55" s="5"/>
      <c r="D55" s="5"/>
      <c r="E55" s="127"/>
      <c r="F55" s="127"/>
      <c r="G55" s="127"/>
      <c r="H55" s="127"/>
      <c r="I55" s="127"/>
      <c r="J55" s="127"/>
      <c r="K55" s="127"/>
      <c r="L55" s="128"/>
    </row>
    <row r="56" spans="1:12" ht="15">
      <c r="A56" s="5"/>
      <c r="B56" s="5" t="s">
        <v>502</v>
      </c>
      <c r="C56" s="5"/>
      <c r="D56" s="5"/>
      <c r="E56" s="123">
        <v>547</v>
      </c>
      <c r="F56" s="123">
        <v>292</v>
      </c>
      <c r="G56" s="123">
        <v>1394</v>
      </c>
      <c r="H56" s="123">
        <v>414</v>
      </c>
      <c r="I56" s="123">
        <v>130</v>
      </c>
      <c r="J56" s="123">
        <v>2</v>
      </c>
      <c r="K56" s="123">
        <v>0</v>
      </c>
      <c r="L56" s="121">
        <v>2779</v>
      </c>
    </row>
    <row r="57" spans="1:12" ht="15.75" thickBot="1">
      <c r="A57" s="5"/>
      <c r="B57" s="5"/>
      <c r="C57" s="5"/>
      <c r="D57" s="5"/>
      <c r="E57" s="127"/>
      <c r="F57" s="127"/>
      <c r="G57" s="127"/>
      <c r="H57" s="127"/>
      <c r="I57" s="127"/>
      <c r="J57" s="127"/>
      <c r="K57" s="127"/>
      <c r="L57" s="128"/>
    </row>
    <row r="58" spans="1:12" ht="15">
      <c r="A58" s="5"/>
      <c r="B58" s="5"/>
      <c r="C58" s="5"/>
      <c r="D58" s="5"/>
      <c r="E58" s="124"/>
      <c r="F58" s="124"/>
      <c r="G58" s="124"/>
      <c r="H58" s="124"/>
      <c r="I58" s="124"/>
      <c r="J58" s="124"/>
      <c r="K58" s="124"/>
      <c r="L58" s="125"/>
    </row>
    <row r="59" spans="1:12" ht="15">
      <c r="A59" s="5"/>
      <c r="B59" s="5" t="s">
        <v>56</v>
      </c>
      <c r="C59" s="5"/>
      <c r="D59" s="5"/>
      <c r="E59" s="123">
        <v>241</v>
      </c>
      <c r="F59" s="123">
        <v>20</v>
      </c>
      <c r="G59" s="123">
        <v>264</v>
      </c>
      <c r="H59" s="123">
        <v>6</v>
      </c>
      <c r="I59" s="123">
        <v>10</v>
      </c>
      <c r="J59" s="123">
        <v>0</v>
      </c>
      <c r="K59" s="123">
        <v>0</v>
      </c>
      <c r="L59" s="121">
        <v>541</v>
      </c>
    </row>
    <row r="60" spans="1:12" ht="15.75" thickBot="1">
      <c r="A60" s="5"/>
      <c r="B60" s="5"/>
      <c r="C60" s="5"/>
      <c r="D60" s="5"/>
      <c r="E60" s="127"/>
      <c r="F60" s="127"/>
      <c r="G60" s="127"/>
      <c r="H60" s="127"/>
      <c r="I60" s="127"/>
      <c r="J60" s="127"/>
      <c r="K60" s="127"/>
      <c r="L60" s="128"/>
    </row>
    <row r="61" spans="1:12" ht="15">
      <c r="A61" s="5"/>
      <c r="B61" s="5"/>
      <c r="C61" s="5"/>
      <c r="D61" s="5"/>
      <c r="E61" s="123"/>
      <c r="F61" s="123"/>
      <c r="G61" s="123"/>
      <c r="H61" s="123"/>
      <c r="I61" s="123"/>
      <c r="J61" s="123"/>
      <c r="K61" s="123"/>
      <c r="L61" s="121"/>
    </row>
    <row r="62" spans="1:12" ht="15">
      <c r="A62" s="5"/>
      <c r="B62" s="5" t="s">
        <v>552</v>
      </c>
      <c r="C62" s="5"/>
      <c r="D62" s="5"/>
      <c r="E62" s="123">
        <v>2374</v>
      </c>
      <c r="F62" s="123">
        <v>622</v>
      </c>
      <c r="G62" s="123">
        <v>4366</v>
      </c>
      <c r="H62" s="123">
        <v>51</v>
      </c>
      <c r="I62" s="123">
        <v>-186</v>
      </c>
      <c r="J62" s="123">
        <v>2</v>
      </c>
      <c r="K62" s="123">
        <v>0</v>
      </c>
      <c r="L62" s="121">
        <v>7229</v>
      </c>
    </row>
    <row r="63" spans="1:12" ht="15">
      <c r="A63" s="5"/>
      <c r="B63" s="5"/>
      <c r="C63" s="5"/>
      <c r="D63" s="5"/>
      <c r="E63" s="123"/>
      <c r="F63" s="123"/>
      <c r="G63" s="123"/>
      <c r="H63" s="123"/>
      <c r="I63" s="123"/>
      <c r="J63" s="123"/>
      <c r="K63" s="123"/>
      <c r="L63" s="121"/>
    </row>
    <row r="64" spans="1:12" ht="15">
      <c r="A64" s="5"/>
      <c r="B64" s="89"/>
      <c r="C64" s="89"/>
      <c r="D64" s="89"/>
      <c r="E64" s="129"/>
      <c r="F64" s="129"/>
      <c r="G64" s="129"/>
      <c r="H64" s="129"/>
      <c r="I64" s="129"/>
      <c r="J64" s="129"/>
      <c r="K64" s="129"/>
      <c r="L64" s="130"/>
    </row>
  </sheetData>
  <sheetProtection/>
  <mergeCells count="6">
    <mergeCell ref="K8:K10"/>
    <mergeCell ref="E9:F9"/>
    <mergeCell ref="G8:G10"/>
    <mergeCell ref="H8:H10"/>
    <mergeCell ref="I8:I10"/>
    <mergeCell ref="J8:J10"/>
  </mergeCells>
  <printOptions/>
  <pageMargins left="0.7" right="0" top="0.75" bottom="0.75" header="0.3" footer="0.3"/>
  <pageSetup fitToHeight="1" fitToWidth="1" horizontalDpi="600" verticalDpi="600" orientation="portrait" paperSize="9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12"/>
  <sheetViews>
    <sheetView showGridLines="0" zoomScale="80" zoomScaleNormal="80" zoomScalePageLayoutView="0" workbookViewId="0" topLeftCell="A73">
      <selection activeCell="R7" sqref="R7:R9"/>
    </sheetView>
  </sheetViews>
  <sheetFormatPr defaultColWidth="9.140625" defaultRowHeight="12.75"/>
  <cols>
    <col min="1" max="1" width="6.421875" style="5" customWidth="1"/>
    <col min="2" max="3" width="3.7109375" style="5" customWidth="1"/>
    <col min="4" max="4" width="77.8515625" style="5" customWidth="1"/>
    <col min="5" max="5" width="15.7109375" style="124" customWidth="1"/>
    <col min="6" max="6" width="10.421875" style="124" customWidth="1"/>
    <col min="7" max="7" width="10.28125" style="124" customWidth="1"/>
    <col min="8" max="8" width="2.00390625" style="5" customWidth="1"/>
    <col min="9" max="9" width="2.7109375" style="5" customWidth="1"/>
    <col min="10" max="10" width="1.28515625" style="5" customWidth="1"/>
    <col min="11" max="11" width="0.71875" style="5" customWidth="1"/>
    <col min="12" max="12" width="9.140625" style="5" customWidth="1"/>
    <col min="13" max="13" width="12.00390625" style="124" bestFit="1" customWidth="1"/>
    <col min="14" max="16384" width="9.140625" style="5" customWidth="1"/>
  </cols>
  <sheetData>
    <row r="1" ht="15" customHeight="1"/>
    <row r="2" ht="15" customHeight="1">
      <c r="G2" s="260" t="s">
        <v>632</v>
      </c>
    </row>
    <row r="3" ht="9.75" customHeight="1"/>
    <row r="4" ht="15" customHeight="1">
      <c r="A4" s="93" t="s">
        <v>569</v>
      </c>
    </row>
    <row r="5" ht="22.5" customHeight="1">
      <c r="A5" s="81" t="s">
        <v>606</v>
      </c>
    </row>
    <row r="6" spans="1:4" ht="15" customHeight="1">
      <c r="A6" s="334" t="s">
        <v>677</v>
      </c>
      <c r="B6" s="215"/>
      <c r="C6" s="215"/>
      <c r="D6" s="215"/>
    </row>
    <row r="7" spans="1:3" ht="15" customHeight="1">
      <c r="A7" s="5" t="s">
        <v>413</v>
      </c>
      <c r="B7" s="216"/>
      <c r="C7" s="216"/>
    </row>
    <row r="8" spans="1:7" ht="6" customHeight="1">
      <c r="A8" s="94"/>
      <c r="B8" s="89"/>
      <c r="C8" s="89"/>
      <c r="D8" s="89"/>
      <c r="E8" s="130"/>
      <c r="F8" s="130"/>
      <c r="G8" s="129"/>
    </row>
    <row r="9" spans="2:7" ht="12.75" customHeight="1">
      <c r="B9" s="92"/>
      <c r="C9" s="14"/>
      <c r="D9" s="14"/>
      <c r="E9" s="214"/>
      <c r="F9" s="214"/>
      <c r="G9" s="170"/>
    </row>
    <row r="10" spans="2:7" ht="12.75" customHeight="1">
      <c r="B10" s="92"/>
      <c r="C10" s="14"/>
      <c r="D10" s="14"/>
      <c r="E10" s="344" t="s">
        <v>203</v>
      </c>
      <c r="F10" s="344"/>
      <c r="G10" s="158"/>
    </row>
    <row r="11" spans="2:7" ht="13.5" customHeight="1">
      <c r="B11" s="92"/>
      <c r="C11" s="14"/>
      <c r="D11" s="14"/>
      <c r="E11" s="214" t="s">
        <v>323</v>
      </c>
      <c r="F11" s="214" t="s">
        <v>324</v>
      </c>
      <c r="G11" s="170" t="s">
        <v>189</v>
      </c>
    </row>
    <row r="12" spans="2:7" ht="15.75" customHeight="1" thickBot="1">
      <c r="B12" s="97"/>
      <c r="C12" s="90"/>
      <c r="D12" s="90"/>
      <c r="E12" s="171" t="s">
        <v>335</v>
      </c>
      <c r="F12" s="171" t="s">
        <v>335</v>
      </c>
      <c r="G12" s="171" t="s">
        <v>335</v>
      </c>
    </row>
    <row r="13" spans="1:7" ht="15.75" customHeight="1">
      <c r="A13" s="242">
        <v>2.3</v>
      </c>
      <c r="B13" s="310" t="s">
        <v>582</v>
      </c>
      <c r="C13" s="328"/>
      <c r="D13" s="328"/>
      <c r="E13" s="123"/>
      <c r="F13" s="123"/>
      <c r="G13" s="121"/>
    </row>
    <row r="14" spans="2:7" ht="15" customHeight="1">
      <c r="B14" s="13" t="s">
        <v>224</v>
      </c>
      <c r="E14" s="123"/>
      <c r="F14" s="123"/>
      <c r="G14" s="121"/>
    </row>
    <row r="15" spans="2:9" ht="15" customHeight="1">
      <c r="B15" s="5" t="s">
        <v>225</v>
      </c>
      <c r="E15" s="123">
        <v>1022</v>
      </c>
      <c r="F15" s="123">
        <v>728</v>
      </c>
      <c r="G15" s="121">
        <v>1750</v>
      </c>
      <c r="H15" s="5">
        <v>0</v>
      </c>
      <c r="I15" s="5">
        <v>0</v>
      </c>
    </row>
    <row r="16" spans="2:9" ht="15" customHeight="1">
      <c r="B16" s="5" t="s">
        <v>191</v>
      </c>
      <c r="E16" s="123">
        <v>-1373</v>
      </c>
      <c r="F16" s="123">
        <v>-944</v>
      </c>
      <c r="G16" s="121">
        <v>-2317</v>
      </c>
      <c r="H16" s="5">
        <v>1</v>
      </c>
      <c r="I16" s="5">
        <v>0</v>
      </c>
    </row>
    <row r="17" spans="2:9" ht="15" customHeight="1">
      <c r="B17" s="5" t="s">
        <v>536</v>
      </c>
      <c r="E17" s="123">
        <v>7</v>
      </c>
      <c r="F17" s="123">
        <v>1</v>
      </c>
      <c r="G17" s="121">
        <v>8</v>
      </c>
      <c r="H17" s="5">
        <v>2</v>
      </c>
      <c r="I17" s="5">
        <v>0</v>
      </c>
    </row>
    <row r="18" spans="5:9" ht="6" customHeight="1">
      <c r="E18" s="123"/>
      <c r="F18" s="123"/>
      <c r="G18" s="121"/>
      <c r="H18" s="5">
        <v>3</v>
      </c>
      <c r="I18" s="5">
        <v>0</v>
      </c>
    </row>
    <row r="19" spans="2:9" ht="15" customHeight="1">
      <c r="B19" s="5" t="s">
        <v>114</v>
      </c>
      <c r="E19" s="123">
        <v>-7</v>
      </c>
      <c r="F19" s="123">
        <v>9</v>
      </c>
      <c r="G19" s="121">
        <v>2</v>
      </c>
      <c r="H19" s="5">
        <v>4</v>
      </c>
      <c r="I19" s="5">
        <v>0</v>
      </c>
    </row>
    <row r="20" spans="5:9" ht="6.75" customHeight="1">
      <c r="E20" s="129"/>
      <c r="F20" s="129"/>
      <c r="G20" s="130"/>
      <c r="H20" s="89">
        <v>5</v>
      </c>
      <c r="I20" s="5">
        <v>0</v>
      </c>
    </row>
    <row r="21" spans="5:9" ht="9" customHeight="1">
      <c r="E21" s="123"/>
      <c r="F21" s="123"/>
      <c r="G21" s="121"/>
      <c r="H21" s="5">
        <v>6</v>
      </c>
      <c r="I21" s="5">
        <v>0</v>
      </c>
    </row>
    <row r="22" spans="2:9" ht="15" customHeight="1">
      <c r="B22" s="13" t="s">
        <v>488</v>
      </c>
      <c r="E22" s="123">
        <v>-351</v>
      </c>
      <c r="F22" s="123">
        <v>-206</v>
      </c>
      <c r="G22" s="121">
        <v>-557</v>
      </c>
      <c r="H22" s="5">
        <v>7</v>
      </c>
      <c r="I22" s="5">
        <v>0</v>
      </c>
    </row>
    <row r="23" spans="2:9" ht="9.75" customHeight="1">
      <c r="B23" s="13"/>
      <c r="E23" s="123"/>
      <c r="F23" s="123"/>
      <c r="G23" s="121"/>
      <c r="H23" s="5">
        <v>8</v>
      </c>
      <c r="I23" s="5">
        <v>0</v>
      </c>
    </row>
    <row r="24" spans="2:9" ht="15" customHeight="1">
      <c r="B24" s="5" t="s">
        <v>240</v>
      </c>
      <c r="E24" s="123">
        <v>19</v>
      </c>
      <c r="F24" s="123">
        <v>50</v>
      </c>
      <c r="G24" s="121">
        <v>69</v>
      </c>
      <c r="H24" s="5">
        <v>9</v>
      </c>
      <c r="I24" s="5">
        <v>0</v>
      </c>
    </row>
    <row r="25" spans="2:9" ht="15" customHeight="1">
      <c r="B25" s="5" t="s">
        <v>489</v>
      </c>
      <c r="E25" s="123">
        <v>-39</v>
      </c>
      <c r="F25" s="123">
        <v>-21.474</v>
      </c>
      <c r="G25" s="121">
        <v>-60.474000000000004</v>
      </c>
      <c r="H25" s="5">
        <v>10</v>
      </c>
      <c r="I25" s="5">
        <v>-0.40999999999996817</v>
      </c>
    </row>
    <row r="26" spans="2:7" ht="15" customHeight="1">
      <c r="B26" s="5" t="s">
        <v>623</v>
      </c>
      <c r="E26" s="123">
        <v>-70</v>
      </c>
      <c r="F26" s="123">
        <v>0</v>
      </c>
      <c r="G26" s="121">
        <v>-70</v>
      </c>
    </row>
    <row r="27" spans="2:7" ht="15" customHeight="1">
      <c r="B27" s="5" t="s">
        <v>624</v>
      </c>
      <c r="E27" s="123">
        <v>-86</v>
      </c>
      <c r="F27" s="123">
        <v>0</v>
      </c>
      <c r="G27" s="121">
        <v>-86</v>
      </c>
    </row>
    <row r="28" spans="2:9" ht="15" customHeight="1">
      <c r="B28" s="5" t="s">
        <v>179</v>
      </c>
      <c r="E28" s="123">
        <v>1</v>
      </c>
      <c r="F28" s="123">
        <v>0</v>
      </c>
      <c r="G28" s="121">
        <v>1</v>
      </c>
      <c r="H28" s="5">
        <v>13</v>
      </c>
      <c r="I28" s="5">
        <v>0.30963999999994485</v>
      </c>
    </row>
    <row r="29" spans="2:9" ht="15" customHeight="1">
      <c r="B29" s="5" t="s">
        <v>99</v>
      </c>
      <c r="E29" s="123">
        <v>131</v>
      </c>
      <c r="F29" s="123">
        <v>21.35052</v>
      </c>
      <c r="G29" s="121">
        <v>152.35052</v>
      </c>
      <c r="H29" s="5">
        <v>14</v>
      </c>
      <c r="I29" s="5">
        <v>0</v>
      </c>
    </row>
    <row r="30" spans="2:9" ht="15" customHeight="1">
      <c r="B30" s="5" t="s">
        <v>442</v>
      </c>
      <c r="E30" s="129">
        <v>177</v>
      </c>
      <c r="F30" s="129">
        <v>27</v>
      </c>
      <c r="G30" s="130">
        <v>204</v>
      </c>
      <c r="H30" s="5">
        <v>15</v>
      </c>
      <c r="I30" s="5">
        <v>0</v>
      </c>
    </row>
    <row r="31" spans="2:9" ht="6.75" customHeight="1">
      <c r="B31" s="13"/>
      <c r="E31" s="123"/>
      <c r="F31" s="123"/>
      <c r="G31" s="121"/>
      <c r="H31" s="5">
        <v>16</v>
      </c>
      <c r="I31" s="5">
        <v>-0.10035999999990963</v>
      </c>
    </row>
    <row r="32" spans="2:9" ht="15" customHeight="1">
      <c r="B32" s="13" t="s">
        <v>477</v>
      </c>
      <c r="E32" s="123">
        <v>-218</v>
      </c>
      <c r="F32" s="123">
        <v>-129.12348</v>
      </c>
      <c r="G32" s="121">
        <v>-347.1234800000001</v>
      </c>
      <c r="H32" s="5">
        <v>17</v>
      </c>
      <c r="I32" s="5">
        <v>0</v>
      </c>
    </row>
    <row r="33" spans="5:9" ht="6.75" customHeight="1" thickBot="1">
      <c r="E33" s="127"/>
      <c r="F33" s="127"/>
      <c r="G33" s="128"/>
      <c r="H33" s="5">
        <v>18</v>
      </c>
      <c r="I33" s="5">
        <v>0</v>
      </c>
    </row>
    <row r="34" spans="2:9" ht="6" customHeight="1">
      <c r="B34" s="13"/>
      <c r="E34" s="123"/>
      <c r="F34" s="123"/>
      <c r="G34" s="121"/>
      <c r="H34" s="5">
        <v>19</v>
      </c>
      <c r="I34" s="5">
        <v>-0.10035999999990963</v>
      </c>
    </row>
    <row r="35" spans="2:9" ht="15" customHeight="1">
      <c r="B35" s="13" t="s">
        <v>312</v>
      </c>
      <c r="E35" s="123">
        <v>-219</v>
      </c>
      <c r="F35" s="123">
        <v>-129.12348</v>
      </c>
      <c r="G35" s="121">
        <v>-348.12348</v>
      </c>
      <c r="H35" s="5">
        <v>20</v>
      </c>
      <c r="I35" s="5">
        <v>0</v>
      </c>
    </row>
    <row r="36" spans="5:9" ht="8.25" customHeight="1" thickBot="1">
      <c r="E36" s="127"/>
      <c r="F36" s="127"/>
      <c r="G36" s="128"/>
      <c r="H36" s="5">
        <v>21</v>
      </c>
      <c r="I36" s="5">
        <v>0</v>
      </c>
    </row>
    <row r="37" spans="2:9" ht="15" customHeight="1">
      <c r="B37" s="13" t="s">
        <v>14</v>
      </c>
      <c r="E37" s="283"/>
      <c r="F37" s="283"/>
      <c r="G37" s="284"/>
      <c r="H37" s="5">
        <v>23</v>
      </c>
      <c r="I37" s="5">
        <v>0</v>
      </c>
    </row>
    <row r="38" spans="5:9" ht="9" customHeight="1">
      <c r="E38" s="123"/>
      <c r="F38" s="123"/>
      <c r="G38" s="121"/>
      <c r="H38" s="5">
        <v>24</v>
      </c>
      <c r="I38" s="5">
        <v>0</v>
      </c>
    </row>
    <row r="39" spans="2:14" ht="15" customHeight="1">
      <c r="B39" s="5" t="s">
        <v>528</v>
      </c>
      <c r="E39" s="129">
        <v>2853</v>
      </c>
      <c r="F39" s="129">
        <v>2481</v>
      </c>
      <c r="G39" s="130">
        <v>5334</v>
      </c>
      <c r="H39" s="5">
        <v>26</v>
      </c>
      <c r="I39" s="5">
        <v>0</v>
      </c>
      <c r="N39" s="131"/>
    </row>
    <row r="40" spans="5:9" ht="5.25" customHeight="1">
      <c r="E40" s="123"/>
      <c r="F40" s="123"/>
      <c r="G40" s="121"/>
      <c r="H40" s="5">
        <v>27</v>
      </c>
      <c r="I40" s="5">
        <v>0</v>
      </c>
    </row>
    <row r="41" spans="2:8" ht="15" customHeight="1">
      <c r="B41" s="5" t="s">
        <v>181</v>
      </c>
      <c r="E41" s="123">
        <v>1117</v>
      </c>
      <c r="F41" s="123">
        <v>418</v>
      </c>
      <c r="G41" s="121">
        <v>1535</v>
      </c>
      <c r="H41" s="5">
        <v>28</v>
      </c>
    </row>
    <row r="42" spans="2:14" ht="15" customHeight="1">
      <c r="B42" s="5" t="s">
        <v>32</v>
      </c>
      <c r="E42" s="129"/>
      <c r="F42" s="129"/>
      <c r="G42" s="130">
        <v>638</v>
      </c>
      <c r="H42" s="5">
        <v>29</v>
      </c>
      <c r="N42" s="131"/>
    </row>
    <row r="43" spans="2:9" ht="15" customHeight="1">
      <c r="B43" s="5" t="s">
        <v>501</v>
      </c>
      <c r="E43" s="123"/>
      <c r="F43" s="123"/>
      <c r="G43" s="121">
        <v>2173</v>
      </c>
      <c r="H43" s="5">
        <v>30</v>
      </c>
      <c r="I43" s="5">
        <v>0</v>
      </c>
    </row>
    <row r="44" spans="5:8" ht="6" customHeight="1" thickBot="1">
      <c r="E44" s="127"/>
      <c r="F44" s="127"/>
      <c r="G44" s="128"/>
      <c r="H44" s="5">
        <v>31</v>
      </c>
    </row>
    <row r="45" spans="5:9" ht="15" customHeight="1">
      <c r="E45" s="123"/>
      <c r="F45" s="123"/>
      <c r="G45" s="121"/>
      <c r="H45" s="5">
        <v>32</v>
      </c>
      <c r="I45" s="5">
        <v>0</v>
      </c>
    </row>
    <row r="46" spans="2:9" ht="15" customHeight="1">
      <c r="B46" s="328" t="s">
        <v>666</v>
      </c>
      <c r="C46" s="328"/>
      <c r="E46" s="123">
        <v>450</v>
      </c>
      <c r="F46" s="123">
        <v>380</v>
      </c>
      <c r="G46" s="121">
        <v>830</v>
      </c>
      <c r="H46" s="5">
        <v>33</v>
      </c>
      <c r="I46" s="5">
        <v>0</v>
      </c>
    </row>
    <row r="47" spans="2:9" ht="15" customHeight="1">
      <c r="B47" s="328" t="s">
        <v>667</v>
      </c>
      <c r="C47" s="328"/>
      <c r="E47" s="123">
        <v>-294</v>
      </c>
      <c r="F47" s="123">
        <v>-181</v>
      </c>
      <c r="G47" s="121">
        <v>-475</v>
      </c>
      <c r="H47" s="5">
        <v>34</v>
      </c>
      <c r="I47" s="5">
        <v>0</v>
      </c>
    </row>
    <row r="48" spans="2:9" ht="15" customHeight="1">
      <c r="B48" s="328" t="s">
        <v>668</v>
      </c>
      <c r="C48" s="328"/>
      <c r="E48" s="123">
        <v>-168</v>
      </c>
      <c r="F48" s="123">
        <v>-102</v>
      </c>
      <c r="G48" s="121">
        <v>-270</v>
      </c>
      <c r="H48" s="5">
        <v>35</v>
      </c>
      <c r="I48" s="5">
        <v>0</v>
      </c>
    </row>
    <row r="49" spans="5:14" ht="9.75" customHeight="1">
      <c r="E49" s="123"/>
      <c r="F49" s="123"/>
      <c r="G49" s="121"/>
      <c r="H49" s="5">
        <v>36</v>
      </c>
      <c r="I49" s="5">
        <v>0</v>
      </c>
      <c r="N49" s="131"/>
    </row>
    <row r="50" spans="2:9" ht="15" customHeight="1">
      <c r="B50" s="5" t="s">
        <v>502</v>
      </c>
      <c r="E50" s="123">
        <f>331+9</f>
        <v>340</v>
      </c>
      <c r="F50" s="123">
        <v>184</v>
      </c>
      <c r="G50" s="121">
        <f>515+9</f>
        <v>524</v>
      </c>
      <c r="H50" s="5">
        <v>37</v>
      </c>
      <c r="I50" s="5">
        <v>0</v>
      </c>
    </row>
    <row r="51" spans="5:9" ht="9.75" customHeight="1" thickBot="1">
      <c r="E51" s="127"/>
      <c r="F51" s="127"/>
      <c r="G51" s="128"/>
      <c r="H51" s="5">
        <v>38</v>
      </c>
      <c r="I51" s="5">
        <v>0</v>
      </c>
    </row>
    <row r="52" spans="5:14" ht="6" customHeight="1">
      <c r="E52" s="123"/>
      <c r="F52" s="123"/>
      <c r="G52" s="121"/>
      <c r="H52" s="5">
        <v>39</v>
      </c>
      <c r="I52" s="5">
        <v>0</v>
      </c>
      <c r="N52" s="131"/>
    </row>
    <row r="53" spans="2:8" ht="15" customHeight="1">
      <c r="B53" s="5" t="s">
        <v>56</v>
      </c>
      <c r="E53" s="123">
        <v>251</v>
      </c>
      <c r="F53" s="123">
        <v>72</v>
      </c>
      <c r="G53" s="121">
        <v>323</v>
      </c>
      <c r="H53" s="5">
        <v>39</v>
      </c>
    </row>
    <row r="54" spans="5:8" ht="6.75" customHeight="1" thickBot="1">
      <c r="E54" s="127"/>
      <c r="F54" s="127"/>
      <c r="G54" s="128"/>
      <c r="H54" s="5">
        <v>39</v>
      </c>
    </row>
    <row r="55" spans="5:8" ht="3.75" customHeight="1">
      <c r="E55" s="123"/>
      <c r="F55" s="123"/>
      <c r="G55" s="121"/>
      <c r="H55" s="5">
        <v>39</v>
      </c>
    </row>
    <row r="56" spans="2:8" ht="15" customHeight="1">
      <c r="B56" s="14" t="s">
        <v>552</v>
      </c>
      <c r="C56" s="14"/>
      <c r="D56" s="14"/>
      <c r="E56" s="123">
        <v>-100</v>
      </c>
      <c r="F56" s="123">
        <v>-134</v>
      </c>
      <c r="G56" s="121">
        <v>-234</v>
      </c>
      <c r="H56" s="5">
        <v>39</v>
      </c>
    </row>
    <row r="57" spans="2:8" ht="9" customHeight="1" thickBot="1">
      <c r="B57" s="90"/>
      <c r="C57" s="90"/>
      <c r="D57" s="90"/>
      <c r="E57" s="127"/>
      <c r="F57" s="127"/>
      <c r="G57" s="128"/>
      <c r="H57" s="5">
        <v>44</v>
      </c>
    </row>
    <row r="58" spans="2:8" ht="15" customHeight="1">
      <c r="B58" s="14"/>
      <c r="C58" s="14"/>
      <c r="E58" s="123"/>
      <c r="F58" s="123"/>
      <c r="G58" s="121"/>
      <c r="H58" s="5">
        <v>45</v>
      </c>
    </row>
    <row r="59" spans="1:8" ht="15" customHeight="1">
      <c r="A59" s="243">
        <v>2.4</v>
      </c>
      <c r="B59" s="310" t="s">
        <v>583</v>
      </c>
      <c r="C59" s="328"/>
      <c r="D59" s="328"/>
      <c r="E59" s="123"/>
      <c r="F59" s="123"/>
      <c r="G59" s="121"/>
      <c r="H59" s="5">
        <v>49</v>
      </c>
    </row>
    <row r="60" spans="2:8" ht="15" customHeight="1">
      <c r="B60" s="13"/>
      <c r="E60" s="123"/>
      <c r="F60" s="123"/>
      <c r="G60" s="121"/>
      <c r="H60" s="5">
        <v>50</v>
      </c>
    </row>
    <row r="61" spans="2:8" ht="15" customHeight="1">
      <c r="B61" s="13" t="str">
        <f>+B14</f>
        <v>Sales</v>
      </c>
      <c r="E61" s="123"/>
      <c r="F61" s="123"/>
      <c r="G61" s="121"/>
      <c r="H61" s="5">
        <v>51</v>
      </c>
    </row>
    <row r="62" spans="2:8" ht="15" customHeight="1">
      <c r="B62" s="5" t="str">
        <f>+B15</f>
        <v>External Sales</v>
      </c>
      <c r="E62" s="123">
        <v>2363</v>
      </c>
      <c r="F62" s="123">
        <v>1580</v>
      </c>
      <c r="G62" s="121">
        <v>3943</v>
      </c>
      <c r="H62" s="5">
        <v>52</v>
      </c>
    </row>
    <row r="63" spans="2:8" ht="15" customHeight="1">
      <c r="B63" s="5" t="s">
        <v>191</v>
      </c>
      <c r="E63" s="123">
        <v>-1031</v>
      </c>
      <c r="F63" s="123">
        <v>-754</v>
      </c>
      <c r="G63" s="121">
        <v>-1785</v>
      </c>
      <c r="H63" s="5">
        <v>53</v>
      </c>
    </row>
    <row r="64" spans="2:9" ht="15" customHeight="1">
      <c r="B64" s="5" t="s">
        <v>46</v>
      </c>
      <c r="E64" s="123">
        <v>6</v>
      </c>
      <c r="F64" s="123">
        <v>0</v>
      </c>
      <c r="G64" s="121">
        <v>6</v>
      </c>
      <c r="H64" s="5">
        <v>54</v>
      </c>
      <c r="I64" s="5">
        <v>55</v>
      </c>
    </row>
    <row r="65" spans="2:8" ht="15" customHeight="1">
      <c r="B65" s="5" t="s">
        <v>114</v>
      </c>
      <c r="E65" s="123">
        <v>-6</v>
      </c>
      <c r="F65" s="123">
        <v>-25</v>
      </c>
      <c r="G65" s="121">
        <v>-31</v>
      </c>
      <c r="H65" s="5">
        <v>55</v>
      </c>
    </row>
    <row r="66" spans="5:8" ht="7.5" customHeight="1">
      <c r="E66" s="129"/>
      <c r="F66" s="129"/>
      <c r="G66" s="130"/>
      <c r="H66" s="5">
        <v>56</v>
      </c>
    </row>
    <row r="67" spans="5:9" ht="6.75" customHeight="1">
      <c r="E67" s="123"/>
      <c r="F67" s="123"/>
      <c r="G67" s="121"/>
      <c r="H67" s="5">
        <v>57</v>
      </c>
      <c r="I67" s="5">
        <v>-59</v>
      </c>
    </row>
    <row r="68" spans="2:8" ht="15" customHeight="1">
      <c r="B68" s="13" t="s">
        <v>488</v>
      </c>
      <c r="E68" s="123">
        <v>1332</v>
      </c>
      <c r="F68" s="123">
        <v>801</v>
      </c>
      <c r="G68" s="121">
        <v>2133</v>
      </c>
      <c r="H68" s="5">
        <v>58</v>
      </c>
    </row>
    <row r="69" spans="2:8" ht="7.5" customHeight="1">
      <c r="B69" s="13"/>
      <c r="G69" s="125"/>
      <c r="H69" s="5">
        <v>59</v>
      </c>
    </row>
    <row r="70" spans="2:8" ht="15" customHeight="1">
      <c r="B70" s="5" t="s">
        <v>240</v>
      </c>
      <c r="E70" s="123">
        <v>64</v>
      </c>
      <c r="F70" s="123">
        <v>29</v>
      </c>
      <c r="G70" s="121">
        <v>93</v>
      </c>
      <c r="H70" s="5">
        <v>60</v>
      </c>
    </row>
    <row r="71" spans="2:8" ht="15" customHeight="1">
      <c r="B71" s="5" t="s">
        <v>489</v>
      </c>
      <c r="E71" s="137">
        <v>-105</v>
      </c>
      <c r="F71" s="123">
        <v>-43</v>
      </c>
      <c r="G71" s="121">
        <v>-148</v>
      </c>
      <c r="H71" s="5">
        <v>61</v>
      </c>
    </row>
    <row r="72" spans="2:7" ht="15" customHeight="1">
      <c r="B72" s="5" t="s">
        <v>623</v>
      </c>
      <c r="E72" s="137">
        <v>-73</v>
      </c>
      <c r="F72" s="123">
        <v>0</v>
      </c>
      <c r="G72" s="121">
        <v>-73</v>
      </c>
    </row>
    <row r="73" spans="2:7" ht="15" customHeight="1">
      <c r="B73" s="5" t="s">
        <v>624</v>
      </c>
      <c r="E73" s="137">
        <v>-90</v>
      </c>
      <c r="F73" s="123">
        <v>0</v>
      </c>
      <c r="G73" s="121">
        <v>-90</v>
      </c>
    </row>
    <row r="74" spans="2:8" ht="15" customHeight="1">
      <c r="B74" s="5" t="s">
        <v>99</v>
      </c>
      <c r="E74" s="123">
        <v>-332</v>
      </c>
      <c r="F74" s="123">
        <v>-208</v>
      </c>
      <c r="G74" s="121">
        <v>-540</v>
      </c>
      <c r="H74" s="5">
        <v>62</v>
      </c>
    </row>
    <row r="75" spans="2:8" ht="15" customHeight="1">
      <c r="B75" s="5" t="s">
        <v>442</v>
      </c>
      <c r="E75" s="123">
        <v>-361</v>
      </c>
      <c r="F75" s="123">
        <v>-99</v>
      </c>
      <c r="G75" s="121">
        <v>-460</v>
      </c>
      <c r="H75" s="5">
        <v>63</v>
      </c>
    </row>
    <row r="76" spans="7:8" ht="7.5" customHeight="1">
      <c r="G76" s="125"/>
      <c r="H76" s="5">
        <v>64</v>
      </c>
    </row>
    <row r="77" spans="5:8" ht="9" customHeight="1">
      <c r="E77" s="126"/>
      <c r="F77" s="126"/>
      <c r="G77" s="122"/>
      <c r="H77" s="5">
        <v>65</v>
      </c>
    </row>
    <row r="78" spans="2:8" ht="15" customHeight="1">
      <c r="B78" s="13" t="s">
        <v>477</v>
      </c>
      <c r="E78" s="123">
        <v>435</v>
      </c>
      <c r="F78" s="123">
        <v>480</v>
      </c>
      <c r="G78" s="121">
        <v>915</v>
      </c>
      <c r="H78" s="5">
        <v>66</v>
      </c>
    </row>
    <row r="79" spans="2:8" ht="8.25" customHeight="1" thickBot="1">
      <c r="B79" s="13"/>
      <c r="E79" s="127"/>
      <c r="F79" s="127"/>
      <c r="G79" s="128"/>
      <c r="H79" s="5">
        <v>67</v>
      </c>
    </row>
    <row r="80" spans="7:8" ht="9.75" customHeight="1">
      <c r="G80" s="125"/>
      <c r="H80" s="5">
        <v>68</v>
      </c>
    </row>
    <row r="81" spans="2:8" ht="15" customHeight="1">
      <c r="B81" s="13" t="s">
        <v>312</v>
      </c>
      <c r="E81" s="123">
        <v>435</v>
      </c>
      <c r="F81" s="123">
        <v>480</v>
      </c>
      <c r="G81" s="121">
        <v>915</v>
      </c>
      <c r="H81" s="5">
        <v>69</v>
      </c>
    </row>
    <row r="82" spans="5:8" ht="6" customHeight="1" thickBot="1">
      <c r="E82" s="127"/>
      <c r="F82" s="127"/>
      <c r="G82" s="128"/>
      <c r="H82" s="5">
        <v>70</v>
      </c>
    </row>
    <row r="83" spans="2:8" ht="15" customHeight="1">
      <c r="B83" s="13" t="s">
        <v>14</v>
      </c>
      <c r="E83" s="123"/>
      <c r="F83" s="123"/>
      <c r="G83" s="121"/>
      <c r="H83" s="5">
        <v>72</v>
      </c>
    </row>
    <row r="84" spans="5:8" ht="6.75" customHeight="1">
      <c r="E84" s="123"/>
      <c r="F84" s="123"/>
      <c r="G84" s="121"/>
      <c r="H84" s="5">
        <v>74</v>
      </c>
    </row>
    <row r="85" spans="2:8" ht="18" customHeight="1" thickBot="1">
      <c r="B85" s="5" t="str">
        <f>+B39</f>
        <v>Segment and consolidated assets</v>
      </c>
      <c r="E85" s="175">
        <v>3487</v>
      </c>
      <c r="F85" s="175">
        <v>3026</v>
      </c>
      <c r="G85" s="174">
        <v>6513</v>
      </c>
      <c r="H85" s="5">
        <v>75</v>
      </c>
    </row>
    <row r="86" spans="5:8" ht="15" customHeight="1">
      <c r="E86" s="123"/>
      <c r="F86" s="123"/>
      <c r="G86" s="121"/>
      <c r="H86" s="5">
        <v>76</v>
      </c>
    </row>
    <row r="87" spans="2:8" ht="15" customHeight="1">
      <c r="B87" s="5" t="str">
        <f>+B41</f>
        <v>Segment liabilities</v>
      </c>
      <c r="E87" s="123">
        <v>1126</v>
      </c>
      <c r="F87" s="123">
        <v>437</v>
      </c>
      <c r="G87" s="121">
        <v>1563</v>
      </c>
      <c r="H87" s="5">
        <v>77</v>
      </c>
    </row>
    <row r="88" spans="2:8" ht="15" customHeight="1">
      <c r="B88" s="5" t="str">
        <f>+B42</f>
        <v>Unallocated liabilities (tax and deferred tax)</v>
      </c>
      <c r="G88" s="121">
        <v>831</v>
      </c>
      <c r="H88" s="5">
        <v>78</v>
      </c>
    </row>
    <row r="89" spans="2:8" ht="17.25" customHeight="1">
      <c r="B89" s="5" t="s">
        <v>501</v>
      </c>
      <c r="E89" s="126"/>
      <c r="F89" s="126"/>
      <c r="G89" s="122">
        <v>2394</v>
      </c>
      <c r="H89" s="5">
        <v>79</v>
      </c>
    </row>
    <row r="90" spans="5:8" ht="7.5" customHeight="1" thickBot="1">
      <c r="E90" s="127"/>
      <c r="F90" s="127"/>
      <c r="G90" s="128"/>
      <c r="H90" s="5">
        <v>80</v>
      </c>
    </row>
    <row r="91" spans="2:8" ht="15" customHeight="1">
      <c r="B91" s="5" t="s">
        <v>666</v>
      </c>
      <c r="E91" s="123">
        <v>777</v>
      </c>
      <c r="F91" s="123">
        <v>592</v>
      </c>
      <c r="G91" s="121">
        <v>1369</v>
      </c>
      <c r="H91" s="5">
        <v>81</v>
      </c>
    </row>
    <row r="92" spans="2:8" ht="15" customHeight="1">
      <c r="B92" s="5" t="s">
        <v>667</v>
      </c>
      <c r="E92" s="123">
        <v>-355</v>
      </c>
      <c r="F92" s="123">
        <v>-153</v>
      </c>
      <c r="G92" s="121">
        <v>-508</v>
      </c>
      <c r="H92" s="5">
        <v>82</v>
      </c>
    </row>
    <row r="93" spans="2:8" ht="15" customHeight="1">
      <c r="B93" s="5" t="s">
        <v>668</v>
      </c>
      <c r="E93" s="123">
        <v>-677</v>
      </c>
      <c r="F93" s="123">
        <v>-99</v>
      </c>
      <c r="G93" s="121">
        <v>-776</v>
      </c>
      <c r="H93" s="5">
        <v>83</v>
      </c>
    </row>
    <row r="94" spans="5:8" ht="15" customHeight="1" thickBot="1">
      <c r="E94" s="127"/>
      <c r="F94" s="127"/>
      <c r="G94" s="128"/>
      <c r="H94" s="5">
        <v>84</v>
      </c>
    </row>
    <row r="95" spans="2:8" ht="15" customHeight="1">
      <c r="B95" s="5" t="s">
        <v>502</v>
      </c>
      <c r="E95" s="123">
        <v>390</v>
      </c>
      <c r="F95" s="123">
        <v>157</v>
      </c>
      <c r="G95" s="121">
        <v>547</v>
      </c>
      <c r="H95" s="5">
        <v>85</v>
      </c>
    </row>
    <row r="96" spans="5:8" ht="7.5" customHeight="1" thickBot="1">
      <c r="E96" s="127"/>
      <c r="F96" s="127"/>
      <c r="G96" s="128"/>
      <c r="H96" s="5">
        <v>86</v>
      </c>
    </row>
    <row r="97" spans="7:8" ht="7.5" customHeight="1">
      <c r="G97" s="125"/>
      <c r="H97" s="5">
        <v>87</v>
      </c>
    </row>
    <row r="98" spans="2:8" ht="15" customHeight="1">
      <c r="B98" s="5" t="s">
        <v>56</v>
      </c>
      <c r="E98" s="123">
        <v>154</v>
      </c>
      <c r="F98" s="123">
        <v>87</v>
      </c>
      <c r="G98" s="121">
        <v>241</v>
      </c>
      <c r="H98" s="5">
        <v>88</v>
      </c>
    </row>
    <row r="99" spans="5:8" ht="6" customHeight="1" thickBot="1">
      <c r="E99" s="127"/>
      <c r="F99" s="127"/>
      <c r="G99" s="128"/>
      <c r="H99" s="5">
        <v>89</v>
      </c>
    </row>
    <row r="100" spans="5:8" ht="7.5" customHeight="1">
      <c r="E100" s="123"/>
      <c r="F100" s="123"/>
      <c r="G100" s="121"/>
      <c r="H100" s="5">
        <v>90</v>
      </c>
    </row>
    <row r="101" spans="2:8" ht="15" customHeight="1">
      <c r="B101" s="5" t="s">
        <v>552</v>
      </c>
      <c r="E101" s="123">
        <v>1486</v>
      </c>
      <c r="F101" s="123">
        <v>888</v>
      </c>
      <c r="G101" s="121">
        <v>2374</v>
      </c>
      <c r="H101" s="5">
        <v>91</v>
      </c>
    </row>
    <row r="102" spans="5:8" ht="9" customHeight="1">
      <c r="E102" s="123"/>
      <c r="F102" s="123"/>
      <c r="G102" s="121"/>
      <c r="H102" s="5">
        <v>92</v>
      </c>
    </row>
    <row r="103" spans="2:8" ht="3" customHeight="1">
      <c r="B103" s="89"/>
      <c r="C103" s="89"/>
      <c r="D103" s="89"/>
      <c r="E103" s="129"/>
      <c r="F103" s="129"/>
      <c r="G103" s="130"/>
      <c r="H103" s="5">
        <v>93</v>
      </c>
    </row>
    <row r="104" spans="5:8" ht="15" customHeight="1">
      <c r="E104" s="5"/>
      <c r="F104" s="5"/>
      <c r="G104" s="5"/>
      <c r="H104" s="5">
        <v>94</v>
      </c>
    </row>
    <row r="105" spans="5:8" ht="15" customHeight="1">
      <c r="E105" s="5"/>
      <c r="F105" s="5"/>
      <c r="G105" s="5"/>
      <c r="H105" s="5">
        <v>95</v>
      </c>
    </row>
    <row r="106" spans="5:8" ht="15" customHeight="1">
      <c r="E106" s="5"/>
      <c r="F106" s="5"/>
      <c r="G106" s="5"/>
      <c r="H106" s="5">
        <v>96</v>
      </c>
    </row>
    <row r="107" spans="5:8" ht="15" customHeight="1">
      <c r="E107" s="123"/>
      <c r="F107" s="123"/>
      <c r="G107" s="121"/>
      <c r="H107" s="5">
        <v>97</v>
      </c>
    </row>
    <row r="108" spans="5:8" ht="15" customHeight="1">
      <c r="E108" s="123"/>
      <c r="F108" s="123"/>
      <c r="G108" s="121"/>
      <c r="H108" s="5">
        <v>98</v>
      </c>
    </row>
    <row r="109" spans="5:8" ht="15" customHeight="1">
      <c r="E109" s="123"/>
      <c r="F109" s="123"/>
      <c r="G109" s="121"/>
      <c r="H109" s="5">
        <v>99</v>
      </c>
    </row>
    <row r="110" spans="5:8" ht="15" customHeight="1">
      <c r="E110" s="123"/>
      <c r="F110" s="123"/>
      <c r="G110" s="121"/>
      <c r="H110" s="5">
        <v>100</v>
      </c>
    </row>
    <row r="111" spans="5:8" ht="15" customHeight="1">
      <c r="E111" s="123"/>
      <c r="F111" s="123"/>
      <c r="G111" s="121"/>
      <c r="H111" s="5">
        <v>101</v>
      </c>
    </row>
    <row r="112" spans="5:8" ht="15" customHeight="1">
      <c r="E112" s="123"/>
      <c r="F112" s="123"/>
      <c r="G112" s="121"/>
      <c r="H112" s="5">
        <v>102</v>
      </c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</sheetData>
  <sheetProtection/>
  <mergeCells count="1">
    <mergeCell ref="E10:F10"/>
  </mergeCells>
  <printOptions/>
  <pageMargins left="0.75" right="0" top="1" bottom="1" header="0.5" footer="0.5"/>
  <pageSetup horizontalDpi="600" verticalDpi="600" orientation="portrait" paperSize="9" scale="5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zoomScale="80" zoomScaleNormal="80" zoomScalePageLayoutView="0" workbookViewId="0" topLeftCell="A25">
      <selection activeCell="I21" sqref="I21"/>
    </sheetView>
  </sheetViews>
  <sheetFormatPr defaultColWidth="9.140625" defaultRowHeight="12.75"/>
  <cols>
    <col min="9" max="9" width="11.00390625" style="0" bestFit="1" customWidth="1"/>
    <col min="10" max="10" width="14.140625" style="0" bestFit="1" customWidth="1"/>
    <col min="11" max="11" width="11.140625" style="0" bestFit="1" customWidth="1"/>
    <col min="12" max="12" width="11.28125" style="0" bestFit="1" customWidth="1"/>
    <col min="13" max="13" width="10.8515625" style="0" bestFit="1" customWidth="1"/>
    <col min="18" max="18" width="9.140625" style="0" customWidth="1"/>
    <col min="19" max="19" width="1.1484375" style="0" customWidth="1"/>
  </cols>
  <sheetData>
    <row r="1" spans="1:13" ht="15">
      <c r="A1" s="35"/>
      <c r="B1" s="35"/>
      <c r="C1" s="35"/>
      <c r="D1" s="35"/>
      <c r="E1" s="35"/>
      <c r="F1" s="35"/>
      <c r="G1" s="35"/>
      <c r="H1" s="35"/>
      <c r="M1" s="101" t="s">
        <v>633</v>
      </c>
    </row>
    <row r="2" spans="1:8" ht="15">
      <c r="A2" s="35"/>
      <c r="B2" s="35"/>
      <c r="C2" s="35"/>
      <c r="D2" s="35"/>
      <c r="E2" s="35"/>
      <c r="F2" s="35"/>
      <c r="G2" s="35"/>
      <c r="H2" s="35"/>
    </row>
    <row r="3" spans="1:8" ht="15">
      <c r="A3" s="35"/>
      <c r="B3" s="35"/>
      <c r="C3" s="35"/>
      <c r="D3" s="35"/>
      <c r="E3" s="35"/>
      <c r="F3" s="35"/>
      <c r="G3" s="35"/>
      <c r="H3" s="35"/>
    </row>
    <row r="4" spans="1:8" ht="15.75">
      <c r="A4" s="81" t="s">
        <v>569</v>
      </c>
      <c r="B4" s="35"/>
      <c r="C4" s="35"/>
      <c r="D4" s="35"/>
      <c r="E4" s="35"/>
      <c r="F4" s="35"/>
      <c r="G4" s="35"/>
      <c r="H4" s="35"/>
    </row>
    <row r="5" spans="1:8" ht="15.75">
      <c r="A5" s="60"/>
      <c r="B5" s="35"/>
      <c r="C5" s="35"/>
      <c r="D5" s="35"/>
      <c r="E5" s="35"/>
      <c r="F5" s="35"/>
      <c r="G5" s="82"/>
      <c r="H5" s="82"/>
    </row>
    <row r="6" spans="1:8" ht="15">
      <c r="A6" s="65"/>
      <c r="B6" s="66"/>
      <c r="C6" s="66"/>
      <c r="D6" s="66"/>
      <c r="E6" s="66"/>
      <c r="F6" s="67"/>
      <c r="G6" s="67"/>
      <c r="H6" s="67"/>
    </row>
    <row r="7" spans="1:8" ht="15">
      <c r="A7" s="75"/>
      <c r="B7" s="70"/>
      <c r="C7" s="70"/>
      <c r="D7" s="70"/>
      <c r="E7" s="70"/>
      <c r="F7" s="35"/>
      <c r="G7" s="35"/>
      <c r="H7" s="35"/>
    </row>
    <row r="8" spans="1:8" ht="15">
      <c r="A8" s="68"/>
      <c r="B8" s="60" t="s">
        <v>250</v>
      </c>
      <c r="C8" s="70"/>
      <c r="D8" s="70"/>
      <c r="E8" s="70"/>
      <c r="F8" s="35"/>
      <c r="G8" s="35"/>
      <c r="H8" s="35"/>
    </row>
    <row r="9" spans="1:8" ht="15">
      <c r="A9" s="35"/>
      <c r="B9" s="35"/>
      <c r="C9" s="35"/>
      <c r="D9" s="35"/>
      <c r="E9" s="35"/>
      <c r="F9" s="35"/>
      <c r="G9" s="35"/>
      <c r="H9" s="35"/>
    </row>
    <row r="10" spans="1:13" ht="15">
      <c r="A10" s="188" t="s">
        <v>525</v>
      </c>
      <c r="B10" s="295" t="s">
        <v>653</v>
      </c>
      <c r="C10" s="296"/>
      <c r="D10" s="296"/>
      <c r="E10" s="296"/>
      <c r="F10" s="296"/>
      <c r="G10" s="296"/>
      <c r="H10" s="296"/>
      <c r="I10" s="350">
        <v>1</v>
      </c>
      <c r="J10" s="351"/>
      <c r="K10" s="351"/>
      <c r="L10" s="352"/>
      <c r="M10" s="297">
        <v>0.5</v>
      </c>
    </row>
    <row r="11" spans="2:13" ht="12.75"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</row>
    <row r="12" spans="2:13" ht="12.75">
      <c r="B12" s="296"/>
      <c r="C12" s="296"/>
      <c r="D12" s="296"/>
      <c r="E12" s="296"/>
      <c r="F12" s="296"/>
      <c r="G12" s="296"/>
      <c r="H12" s="296"/>
      <c r="I12" s="298" t="s">
        <v>251</v>
      </c>
      <c r="J12" s="298" t="s">
        <v>252</v>
      </c>
      <c r="K12" s="298" t="s">
        <v>253</v>
      </c>
      <c r="L12" s="298"/>
      <c r="M12" s="298" t="s">
        <v>309</v>
      </c>
    </row>
    <row r="13" spans="2:13" ht="12.75">
      <c r="B13" s="296"/>
      <c r="C13" s="296"/>
      <c r="D13" s="296"/>
      <c r="E13" s="296"/>
      <c r="F13" s="296"/>
      <c r="G13" s="296"/>
      <c r="H13" s="296"/>
      <c r="I13" s="298" t="s">
        <v>254</v>
      </c>
      <c r="J13" s="298" t="s">
        <v>254</v>
      </c>
      <c r="K13" s="298" t="s">
        <v>254</v>
      </c>
      <c r="L13" s="298" t="s">
        <v>189</v>
      </c>
      <c r="M13" s="299" t="s">
        <v>532</v>
      </c>
    </row>
    <row r="14" spans="2:13" ht="12.75">
      <c r="B14" s="341" t="s">
        <v>582</v>
      </c>
      <c r="C14" s="296"/>
      <c r="D14" s="296"/>
      <c r="E14" s="296"/>
      <c r="F14" s="296"/>
      <c r="G14" s="296"/>
      <c r="H14" s="296"/>
      <c r="I14" s="298" t="s">
        <v>335</v>
      </c>
      <c r="J14" s="298" t="s">
        <v>335</v>
      </c>
      <c r="K14" s="298" t="s">
        <v>335</v>
      </c>
      <c r="L14" s="298" t="s">
        <v>335</v>
      </c>
      <c r="M14" s="298" t="s">
        <v>335</v>
      </c>
    </row>
    <row r="15" spans="2:13" ht="12.75">
      <c r="B15" s="300"/>
      <c r="C15" s="296"/>
      <c r="D15" s="296"/>
      <c r="E15" s="296"/>
      <c r="F15" s="296"/>
      <c r="G15" s="296"/>
      <c r="H15" s="296"/>
      <c r="I15" s="300"/>
      <c r="J15" s="300"/>
      <c r="K15" s="300"/>
      <c r="L15" s="300"/>
      <c r="M15" s="296"/>
    </row>
    <row r="16" spans="2:19" ht="15">
      <c r="B16" s="286" t="s">
        <v>224</v>
      </c>
      <c r="C16" s="301"/>
      <c r="D16" s="301"/>
      <c r="E16" s="301"/>
      <c r="F16" s="301"/>
      <c r="G16" s="301"/>
      <c r="H16" s="301"/>
      <c r="I16" s="294">
        <v>5018</v>
      </c>
      <c r="J16" s="294">
        <v>8436</v>
      </c>
      <c r="K16" s="294">
        <v>1809</v>
      </c>
      <c r="L16" s="302">
        <v>15263</v>
      </c>
      <c r="M16" s="302">
        <f>+Segmental!G37</f>
        <v>7632</v>
      </c>
      <c r="S16">
        <v>-0.5</v>
      </c>
    </row>
    <row r="17" spans="2:19" ht="15">
      <c r="B17" s="286" t="s">
        <v>46</v>
      </c>
      <c r="C17" s="301"/>
      <c r="D17" s="301"/>
      <c r="E17" s="301"/>
      <c r="F17" s="301"/>
      <c r="G17" s="301"/>
      <c r="H17" s="301"/>
      <c r="I17" s="294">
        <v>329</v>
      </c>
      <c r="J17" s="294">
        <v>914</v>
      </c>
      <c r="K17" s="294">
        <v>145</v>
      </c>
      <c r="L17" s="302">
        <v>1388</v>
      </c>
      <c r="M17" s="303">
        <v>615</v>
      </c>
      <c r="S17">
        <v>18</v>
      </c>
    </row>
    <row r="18" spans="2:19" ht="15">
      <c r="B18" s="286" t="s">
        <v>423</v>
      </c>
      <c r="C18" s="301"/>
      <c r="D18" s="301"/>
      <c r="E18" s="301"/>
      <c r="F18" s="301"/>
      <c r="G18" s="301"/>
      <c r="H18" s="301"/>
      <c r="I18" s="294">
        <v>182</v>
      </c>
      <c r="J18" s="294">
        <f>677-145</f>
        <v>532</v>
      </c>
      <c r="K18" s="294">
        <f>486-118</f>
        <v>368</v>
      </c>
      <c r="L18" s="302">
        <f>SUM(I18:K18)</f>
        <v>1082</v>
      </c>
      <c r="M18" s="303">
        <f>593-131</f>
        <v>462</v>
      </c>
      <c r="S18">
        <v>18</v>
      </c>
    </row>
    <row r="19" spans="2:19" ht="15">
      <c r="B19" s="286" t="s">
        <v>424</v>
      </c>
      <c r="C19" s="301"/>
      <c r="D19" s="301"/>
      <c r="E19" s="301"/>
      <c r="F19" s="301"/>
      <c r="G19" s="301"/>
      <c r="H19" s="301"/>
      <c r="I19" s="304">
        <v>3080</v>
      </c>
      <c r="J19" s="304">
        <v>6199</v>
      </c>
      <c r="K19" s="304">
        <v>277</v>
      </c>
      <c r="L19" s="305">
        <v>9556</v>
      </c>
      <c r="M19" s="306">
        <v>4778</v>
      </c>
      <c r="S19">
        <v>0.5</v>
      </c>
    </row>
    <row r="20" spans="2:19" ht="15">
      <c r="B20" s="307" t="s">
        <v>255</v>
      </c>
      <c r="C20" s="301"/>
      <c r="D20" s="301"/>
      <c r="E20" s="301"/>
      <c r="F20" s="301"/>
      <c r="G20" s="301"/>
      <c r="H20" s="301"/>
      <c r="I20" s="294">
        <v>2170</v>
      </c>
      <c r="J20" s="294">
        <v>3956</v>
      </c>
      <c r="K20" s="294">
        <v>193</v>
      </c>
      <c r="L20" s="302">
        <f>SUM(I20:K20)</f>
        <v>6319</v>
      </c>
      <c r="M20" s="308">
        <v>3160.04432</v>
      </c>
      <c r="S20">
        <v>-0.05613999999968655</v>
      </c>
    </row>
    <row r="21" spans="2:19" ht="15">
      <c r="B21" s="307" t="s">
        <v>312</v>
      </c>
      <c r="C21" s="301"/>
      <c r="D21" s="301"/>
      <c r="E21" s="301"/>
      <c r="F21" s="301"/>
      <c r="G21" s="301"/>
      <c r="H21" s="301"/>
      <c r="I21" s="304">
        <v>2160</v>
      </c>
      <c r="J21" s="304">
        <v>3927</v>
      </c>
      <c r="K21" s="304">
        <v>213</v>
      </c>
      <c r="L21" s="305">
        <f>+K21+J21+I21</f>
        <v>6300</v>
      </c>
      <c r="M21" s="309">
        <f>+Segmental!G55</f>
        <v>3150.04432</v>
      </c>
      <c r="S21">
        <v>0.44386000000031345</v>
      </c>
    </row>
    <row r="22" spans="2:19" ht="15">
      <c r="B22" s="1"/>
      <c r="C22" s="251"/>
      <c r="D22" s="251"/>
      <c r="E22" s="251"/>
      <c r="F22" s="251"/>
      <c r="G22" s="251"/>
      <c r="H22" s="251"/>
      <c r="I22" s="123"/>
      <c r="J22" s="123"/>
      <c r="K22" s="123"/>
      <c r="L22" s="121"/>
      <c r="M22" s="189"/>
      <c r="S22">
        <v>0</v>
      </c>
    </row>
    <row r="23" spans="2:19" ht="15">
      <c r="B23" s="2" t="s">
        <v>14</v>
      </c>
      <c r="C23" s="251"/>
      <c r="D23" s="251"/>
      <c r="E23" s="251"/>
      <c r="F23" s="251"/>
      <c r="G23" s="251"/>
      <c r="H23" s="251"/>
      <c r="I23" s="123"/>
      <c r="J23" s="123"/>
      <c r="K23" s="123"/>
      <c r="L23" s="121"/>
      <c r="M23" s="189"/>
      <c r="S23">
        <v>0</v>
      </c>
    </row>
    <row r="24" spans="2:19" ht="15">
      <c r="B24" s="1" t="s">
        <v>500</v>
      </c>
      <c r="C24" s="251"/>
      <c r="D24" s="251"/>
      <c r="E24" s="251"/>
      <c r="F24" s="251"/>
      <c r="G24" s="251"/>
      <c r="H24" s="251"/>
      <c r="I24" s="123">
        <v>6506</v>
      </c>
      <c r="J24" s="123">
        <v>8350</v>
      </c>
      <c r="K24" s="123">
        <v>2038</v>
      </c>
      <c r="L24" s="121">
        <v>16894</v>
      </c>
      <c r="M24" s="121">
        <v>8292</v>
      </c>
      <c r="S24">
        <v>108</v>
      </c>
    </row>
    <row r="25" spans="2:19" ht="15">
      <c r="B25" s="1" t="s">
        <v>501</v>
      </c>
      <c r="C25" s="251"/>
      <c r="D25" s="251"/>
      <c r="E25" s="251"/>
      <c r="F25" s="251"/>
      <c r="G25" s="251"/>
      <c r="H25" s="251"/>
      <c r="I25" s="123">
        <v>1745</v>
      </c>
      <c r="J25" s="123">
        <v>2506</v>
      </c>
      <c r="K25" s="123">
        <v>654</v>
      </c>
      <c r="L25" s="121">
        <v>4905</v>
      </c>
      <c r="M25" s="121">
        <v>815</v>
      </c>
      <c r="S25">
        <v>1697.5</v>
      </c>
    </row>
    <row r="26" spans="2:19" ht="15">
      <c r="B26" s="1" t="s">
        <v>502</v>
      </c>
      <c r="C26" s="251"/>
      <c r="D26" s="251"/>
      <c r="E26" s="251"/>
      <c r="F26" s="251"/>
      <c r="G26" s="251"/>
      <c r="H26" s="251"/>
      <c r="I26" s="123">
        <v>1529</v>
      </c>
      <c r="J26" s="123">
        <v>854</v>
      </c>
      <c r="K26" s="123">
        <v>397</v>
      </c>
      <c r="L26" s="121">
        <v>2780</v>
      </c>
      <c r="M26" s="121">
        <v>1335</v>
      </c>
      <c r="S26">
        <v>56</v>
      </c>
    </row>
    <row r="27" spans="2:19" ht="15">
      <c r="B27" s="1" t="s">
        <v>56</v>
      </c>
      <c r="C27" s="251"/>
      <c r="D27" s="251"/>
      <c r="E27" s="251"/>
      <c r="F27" s="251"/>
      <c r="G27" s="251"/>
      <c r="H27" s="251"/>
      <c r="I27" s="123">
        <v>409</v>
      </c>
      <c r="J27" s="123">
        <v>236</v>
      </c>
      <c r="K27" s="123">
        <v>127</v>
      </c>
      <c r="L27" s="121">
        <v>772</v>
      </c>
      <c r="M27" s="121">
        <v>378</v>
      </c>
      <c r="S27">
        <v>3.5</v>
      </c>
    </row>
    <row r="28" spans="2:19" ht="15">
      <c r="B28" s="1"/>
      <c r="C28" s="251"/>
      <c r="D28" s="251"/>
      <c r="E28" s="251"/>
      <c r="F28" s="251"/>
      <c r="G28" s="251"/>
      <c r="H28" s="251"/>
      <c r="I28" s="123"/>
      <c r="J28" s="123"/>
      <c r="K28" s="123"/>
      <c r="L28" s="121"/>
      <c r="M28" s="121"/>
      <c r="S28">
        <v>0</v>
      </c>
    </row>
    <row r="29" spans="2:19" ht="15">
      <c r="B29" s="328" t="s">
        <v>666</v>
      </c>
      <c r="C29" s="251"/>
      <c r="D29" s="251"/>
      <c r="E29" s="251"/>
      <c r="F29" s="251"/>
      <c r="G29" s="251"/>
      <c r="H29" s="251"/>
      <c r="I29" s="123">
        <v>2844</v>
      </c>
      <c r="J29" s="123">
        <v>610</v>
      </c>
      <c r="K29" s="123">
        <v>312</v>
      </c>
      <c r="L29" s="121">
        <v>3766</v>
      </c>
      <c r="M29" s="121">
        <v>4034</v>
      </c>
      <c r="S29">
        <v>-239.5</v>
      </c>
    </row>
    <row r="30" spans="2:19" ht="15">
      <c r="B30" s="328" t="s">
        <v>667</v>
      </c>
      <c r="C30" s="251"/>
      <c r="D30" s="251"/>
      <c r="E30" s="251"/>
      <c r="F30" s="251"/>
      <c r="G30" s="251"/>
      <c r="H30" s="251"/>
      <c r="I30" s="123">
        <v>-1541</v>
      </c>
      <c r="J30" s="123">
        <v>-840</v>
      </c>
      <c r="K30" s="123">
        <v>-395</v>
      </c>
      <c r="L30" s="121">
        <v>-2776</v>
      </c>
      <c r="M30" s="121">
        <v>-1388</v>
      </c>
      <c r="S30">
        <v>0.5</v>
      </c>
    </row>
    <row r="31" spans="2:19" ht="15">
      <c r="B31" s="328" t="s">
        <v>668</v>
      </c>
      <c r="C31" s="251"/>
      <c r="D31" s="251"/>
      <c r="E31" s="251"/>
      <c r="F31" s="251"/>
      <c r="G31" s="251"/>
      <c r="H31" s="251"/>
      <c r="I31" s="123">
        <v>-492</v>
      </c>
      <c r="J31" s="123">
        <v>0</v>
      </c>
      <c r="K31" s="123">
        <v>-34</v>
      </c>
      <c r="L31" s="121">
        <v>-526</v>
      </c>
      <c r="M31" s="121">
        <v>-263</v>
      </c>
      <c r="S31">
        <v>-0.5</v>
      </c>
    </row>
    <row r="32" spans="2:19" ht="15.75" customHeight="1">
      <c r="B32" s="5"/>
      <c r="C32" s="251"/>
      <c r="D32" s="251"/>
      <c r="E32" s="251"/>
      <c r="F32" s="251"/>
      <c r="G32" s="251"/>
      <c r="H32" s="251"/>
      <c r="I32" s="123"/>
      <c r="J32" s="123"/>
      <c r="K32" s="123"/>
      <c r="L32" s="121"/>
      <c r="M32" s="121"/>
      <c r="S32">
        <v>0</v>
      </c>
    </row>
    <row r="33" spans="2:19" ht="15">
      <c r="B33" s="5" t="s">
        <v>552</v>
      </c>
      <c r="C33" s="251"/>
      <c r="D33" s="251"/>
      <c r="E33" s="251"/>
      <c r="F33" s="251"/>
      <c r="G33" s="251"/>
      <c r="H33" s="251"/>
      <c r="I33" s="304">
        <f>3489-11</f>
        <v>3478</v>
      </c>
      <c r="J33" s="304">
        <f>6435-28-1</f>
        <v>6406</v>
      </c>
      <c r="K33" s="304">
        <f>404+20</f>
        <v>424</v>
      </c>
      <c r="L33" s="130">
        <f>+K33+J33+I33</f>
        <v>10308</v>
      </c>
      <c r="M33" s="130">
        <f>+Segmental!G80</f>
        <v>5146</v>
      </c>
      <c r="S33">
        <v>-6</v>
      </c>
    </row>
    <row r="34" spans="2:13" ht="15">
      <c r="B34" s="251"/>
      <c r="C34" s="251"/>
      <c r="D34" s="251"/>
      <c r="E34" s="251"/>
      <c r="F34" s="251"/>
      <c r="G34" s="251"/>
      <c r="H34" s="251"/>
      <c r="I34" s="123"/>
      <c r="J34" s="123"/>
      <c r="K34" s="123"/>
      <c r="L34" s="123"/>
      <c r="M34" s="189"/>
    </row>
    <row r="35" spans="1:13" ht="15">
      <c r="A35" s="203" t="s">
        <v>526</v>
      </c>
      <c r="B35" s="335" t="s">
        <v>583</v>
      </c>
      <c r="C35" s="301"/>
      <c r="D35" s="301"/>
      <c r="E35" s="301"/>
      <c r="F35" s="251"/>
      <c r="G35" s="251"/>
      <c r="H35" s="251"/>
      <c r="I35" s="123"/>
      <c r="J35" s="123"/>
      <c r="K35" s="123"/>
      <c r="L35" s="121"/>
      <c r="M35" s="189"/>
    </row>
    <row r="36" spans="2:13" ht="15">
      <c r="B36" s="248"/>
      <c r="C36" s="251"/>
      <c r="D36" s="251"/>
      <c r="E36" s="251"/>
      <c r="F36" s="251"/>
      <c r="G36" s="251"/>
      <c r="H36" s="251"/>
      <c r="I36" s="123"/>
      <c r="J36" s="123"/>
      <c r="K36" s="123"/>
      <c r="L36" s="121"/>
      <c r="M36" s="189"/>
    </row>
    <row r="37" spans="2:13" ht="15">
      <c r="B37" s="1" t="s">
        <v>224</v>
      </c>
      <c r="C37" s="251"/>
      <c r="D37" s="251"/>
      <c r="E37" s="251"/>
      <c r="F37" s="251"/>
      <c r="G37" s="251"/>
      <c r="H37" s="251"/>
      <c r="I37" s="123">
        <v>2776</v>
      </c>
      <c r="J37" s="123">
        <v>9552</v>
      </c>
      <c r="K37" s="123">
        <v>2507</v>
      </c>
      <c r="L37" s="121">
        <v>14835</v>
      </c>
      <c r="M37" s="121">
        <v>7418</v>
      </c>
    </row>
    <row r="38" spans="2:13" ht="15">
      <c r="B38" s="1" t="s">
        <v>46</v>
      </c>
      <c r="C38" s="251"/>
      <c r="D38" s="251"/>
      <c r="E38" s="251"/>
      <c r="F38" s="251"/>
      <c r="G38" s="251"/>
      <c r="H38" s="251"/>
      <c r="I38" s="123">
        <v>51</v>
      </c>
      <c r="J38" s="123">
        <v>320</v>
      </c>
      <c r="K38" s="123">
        <v>99</v>
      </c>
      <c r="L38" s="121">
        <v>470</v>
      </c>
      <c r="M38" s="121">
        <v>217</v>
      </c>
    </row>
    <row r="39" spans="2:13" ht="15">
      <c r="B39" s="1" t="s">
        <v>423</v>
      </c>
      <c r="C39" s="251"/>
      <c r="D39" s="251"/>
      <c r="E39" s="251"/>
      <c r="F39" s="251"/>
      <c r="G39" s="251"/>
      <c r="H39" s="251"/>
      <c r="I39" s="123">
        <v>136</v>
      </c>
      <c r="J39" s="123">
        <v>489</v>
      </c>
      <c r="K39" s="123">
        <v>111</v>
      </c>
      <c r="L39" s="121">
        <v>736</v>
      </c>
      <c r="M39" s="121">
        <v>350</v>
      </c>
    </row>
    <row r="40" spans="2:13" ht="15">
      <c r="B40" s="1" t="s">
        <v>424</v>
      </c>
      <c r="C40" s="251"/>
      <c r="D40" s="251"/>
      <c r="E40" s="251"/>
      <c r="F40" s="251"/>
      <c r="G40" s="251"/>
      <c r="H40" s="251"/>
      <c r="I40" s="123">
        <v>1079</v>
      </c>
      <c r="J40" s="123">
        <v>6160</v>
      </c>
      <c r="K40" s="123">
        <v>946</v>
      </c>
      <c r="L40" s="121">
        <v>8185</v>
      </c>
      <c r="M40" s="121">
        <v>4092</v>
      </c>
    </row>
    <row r="41" spans="2:13" ht="15">
      <c r="B41" s="2" t="s">
        <v>255</v>
      </c>
      <c r="C41" s="251"/>
      <c r="D41" s="251"/>
      <c r="E41" s="251"/>
      <c r="F41" s="251"/>
      <c r="G41" s="251"/>
      <c r="H41" s="251"/>
      <c r="I41" s="126">
        <v>779</v>
      </c>
      <c r="J41" s="126">
        <v>4075</v>
      </c>
      <c r="K41" s="126">
        <v>681</v>
      </c>
      <c r="L41" s="122">
        <v>5535</v>
      </c>
      <c r="M41" s="122">
        <v>2768</v>
      </c>
    </row>
    <row r="42" spans="2:13" ht="15">
      <c r="B42" s="2" t="s">
        <v>312</v>
      </c>
      <c r="C42" s="251"/>
      <c r="D42" s="251"/>
      <c r="E42" s="251"/>
      <c r="F42" s="251"/>
      <c r="G42" s="251"/>
      <c r="H42" s="251"/>
      <c r="I42" s="129">
        <v>780</v>
      </c>
      <c r="J42" s="129">
        <v>4087</v>
      </c>
      <c r="K42" s="129">
        <v>683</v>
      </c>
      <c r="L42" s="130">
        <v>5550</v>
      </c>
      <c r="M42" s="130">
        <v>2775</v>
      </c>
    </row>
    <row r="43" spans="2:13" ht="15">
      <c r="B43" s="1"/>
      <c r="C43" s="251"/>
      <c r="D43" s="251"/>
      <c r="E43" s="251"/>
      <c r="F43" s="251"/>
      <c r="G43" s="251"/>
      <c r="H43" s="251"/>
      <c r="I43" s="123"/>
      <c r="J43" s="123"/>
      <c r="K43" s="123"/>
      <c r="L43" s="121"/>
      <c r="M43" s="189"/>
    </row>
    <row r="44" spans="2:13" ht="15">
      <c r="B44" s="1" t="s">
        <v>14</v>
      </c>
      <c r="C44" s="251"/>
      <c r="D44" s="251"/>
      <c r="E44" s="251"/>
      <c r="F44" s="251"/>
      <c r="G44" s="251"/>
      <c r="H44" s="251"/>
      <c r="I44" s="123"/>
      <c r="J44" s="123"/>
      <c r="K44" s="123"/>
      <c r="L44" s="121"/>
      <c r="M44" s="189"/>
    </row>
    <row r="45" spans="2:13" ht="15">
      <c r="B45" s="1" t="s">
        <v>500</v>
      </c>
      <c r="C45" s="251"/>
      <c r="D45" s="251"/>
      <c r="E45" s="251"/>
      <c r="F45" s="251"/>
      <c r="G45" s="251"/>
      <c r="H45" s="251"/>
      <c r="I45" s="123">
        <v>4324</v>
      </c>
      <c r="J45" s="123">
        <v>9419</v>
      </c>
      <c r="K45" s="123">
        <v>2015</v>
      </c>
      <c r="L45" s="121">
        <v>15758</v>
      </c>
      <c r="M45" s="121">
        <v>7771</v>
      </c>
    </row>
    <row r="46" spans="2:13" ht="15">
      <c r="B46" s="1" t="s">
        <v>501</v>
      </c>
      <c r="C46" s="251"/>
      <c r="D46" s="251"/>
      <c r="E46" s="251"/>
      <c r="F46" s="251"/>
      <c r="G46" s="251"/>
      <c r="H46" s="251"/>
      <c r="I46" s="123">
        <v>1735</v>
      </c>
      <c r="J46" s="123">
        <v>3226</v>
      </c>
      <c r="K46" s="123">
        <v>826</v>
      </c>
      <c r="L46" s="121">
        <v>5787</v>
      </c>
      <c r="M46" s="121">
        <v>1196</v>
      </c>
    </row>
    <row r="47" spans="2:13" ht="15">
      <c r="B47" s="1" t="s">
        <v>502</v>
      </c>
      <c r="C47" s="251"/>
      <c r="D47" s="251"/>
      <c r="E47" s="251"/>
      <c r="F47" s="251"/>
      <c r="G47" s="251"/>
      <c r="H47" s="251"/>
      <c r="I47" s="123">
        <v>2231</v>
      </c>
      <c r="J47" s="123">
        <v>511</v>
      </c>
      <c r="K47" s="123">
        <v>158</v>
      </c>
      <c r="L47" s="121">
        <v>2900</v>
      </c>
      <c r="M47" s="121">
        <v>1394</v>
      </c>
    </row>
    <row r="48" spans="2:13" ht="15">
      <c r="B48" s="1" t="s">
        <v>56</v>
      </c>
      <c r="C48" s="251"/>
      <c r="D48" s="251"/>
      <c r="E48" s="251"/>
      <c r="F48" s="251"/>
      <c r="G48" s="251"/>
      <c r="H48" s="251"/>
      <c r="I48" s="123">
        <v>241</v>
      </c>
      <c r="J48" s="123">
        <v>184</v>
      </c>
      <c r="K48" s="123">
        <v>110</v>
      </c>
      <c r="L48" s="121">
        <v>535</v>
      </c>
      <c r="M48" s="121">
        <v>264</v>
      </c>
    </row>
    <row r="49" spans="2:13" ht="15">
      <c r="B49" s="1"/>
      <c r="C49" s="251"/>
      <c r="D49" s="251"/>
      <c r="E49" s="251"/>
      <c r="F49" s="251"/>
      <c r="G49" s="251"/>
      <c r="H49" s="251"/>
      <c r="I49" s="123"/>
      <c r="J49" s="123"/>
      <c r="K49" s="123"/>
      <c r="L49" s="121"/>
      <c r="M49" s="121"/>
    </row>
    <row r="50" spans="2:13" ht="15">
      <c r="B50" s="328" t="s">
        <v>666</v>
      </c>
      <c r="C50" s="301"/>
      <c r="D50" s="251"/>
      <c r="E50" s="251"/>
      <c r="F50" s="251"/>
      <c r="G50" s="251"/>
      <c r="H50" s="251"/>
      <c r="I50" s="123">
        <v>710</v>
      </c>
      <c r="J50" s="123">
        <v>4175</v>
      </c>
      <c r="K50" s="123">
        <v>646</v>
      </c>
      <c r="L50" s="121">
        <v>5531</v>
      </c>
      <c r="M50" s="121">
        <v>3005</v>
      </c>
    </row>
    <row r="51" spans="2:13" ht="15">
      <c r="B51" s="328" t="s">
        <v>667</v>
      </c>
      <c r="C51" s="301"/>
      <c r="D51" s="251"/>
      <c r="E51" s="251"/>
      <c r="F51" s="251"/>
      <c r="G51" s="251"/>
      <c r="H51" s="251"/>
      <c r="I51" s="123">
        <v>-2080</v>
      </c>
      <c r="J51" s="123">
        <v>-488</v>
      </c>
      <c r="K51" s="123">
        <v>-151</v>
      </c>
      <c r="L51" s="121">
        <v>-2719</v>
      </c>
      <c r="M51" s="121">
        <v>-1360</v>
      </c>
    </row>
    <row r="52" spans="2:13" ht="15">
      <c r="B52" s="5" t="s">
        <v>360</v>
      </c>
      <c r="C52" s="251"/>
      <c r="D52" s="251"/>
      <c r="E52" s="251"/>
      <c r="F52" s="251"/>
      <c r="G52" s="251"/>
      <c r="H52" s="251"/>
      <c r="I52" s="123">
        <v>281</v>
      </c>
      <c r="J52" s="123">
        <v>0</v>
      </c>
      <c r="K52" s="123">
        <v>-384</v>
      </c>
      <c r="L52" s="121">
        <v>-103</v>
      </c>
      <c r="M52" s="121">
        <v>-51</v>
      </c>
    </row>
    <row r="53" spans="2:13" ht="4.5" customHeight="1">
      <c r="B53" s="251"/>
      <c r="C53" s="251"/>
      <c r="D53" s="251"/>
      <c r="E53" s="251"/>
      <c r="F53" s="251"/>
      <c r="G53" s="251"/>
      <c r="H53" s="251"/>
      <c r="I53" s="225"/>
      <c r="J53" s="225"/>
      <c r="K53" s="225"/>
      <c r="L53" s="225"/>
      <c r="M53" s="225"/>
    </row>
    <row r="54" spans="2:13" ht="15">
      <c r="B54" s="5" t="s">
        <v>552</v>
      </c>
      <c r="C54" s="251"/>
      <c r="D54" s="251"/>
      <c r="E54" s="251"/>
      <c r="F54" s="251"/>
      <c r="G54" s="251"/>
      <c r="H54" s="251"/>
      <c r="I54" s="223">
        <v>1320</v>
      </c>
      <c r="J54" s="223">
        <v>6344</v>
      </c>
      <c r="K54" s="224">
        <v>1056</v>
      </c>
      <c r="L54" s="130">
        <v>8720</v>
      </c>
      <c r="M54" s="130">
        <v>4366</v>
      </c>
    </row>
    <row r="55" spans="2:13" ht="15">
      <c r="B55" s="5"/>
      <c r="I55" s="197"/>
      <c r="J55" s="197"/>
      <c r="K55" s="197"/>
      <c r="L55" s="121"/>
      <c r="M55" s="121"/>
    </row>
  </sheetData>
  <sheetProtection/>
  <mergeCells count="1">
    <mergeCell ref="I10:L10"/>
  </mergeCells>
  <printOptions/>
  <pageMargins left="0.75" right="0" top="1" bottom="1" header="0.5" footer="0.5"/>
  <pageSetup fitToHeight="1" fitToWidth="1" horizontalDpi="600" verticalDpi="600" orientation="portrait" paperSize="9" scale="6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3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4.7109375" style="35" customWidth="1"/>
    <col min="2" max="3" width="3.7109375" style="35" customWidth="1"/>
    <col min="4" max="4" width="61.28125" style="35" customWidth="1"/>
    <col min="5" max="5" width="21.140625" style="35" customWidth="1"/>
    <col min="6" max="6" width="10.140625" style="60" customWidth="1"/>
    <col min="7" max="7" width="14.57421875" style="35" customWidth="1"/>
    <col min="8" max="8" width="2.7109375" style="35" customWidth="1"/>
    <col min="9" max="9" width="4.8515625" style="35" customWidth="1"/>
    <col min="10" max="11" width="8.421875" style="35" customWidth="1"/>
    <col min="12" max="17" width="18.7109375" style="35" customWidth="1"/>
    <col min="18" max="16384" width="9.140625" style="35" customWidth="1"/>
  </cols>
  <sheetData>
    <row r="1" ht="21" customHeight="1">
      <c r="G1" s="60" t="s">
        <v>637</v>
      </c>
    </row>
    <row r="2" ht="15" customHeight="1">
      <c r="G2" s="60"/>
    </row>
    <row r="3" ht="15.75" customHeight="1">
      <c r="H3" s="60"/>
    </row>
    <row r="4" spans="1:8" ht="15" customHeight="1">
      <c r="A4" s="81" t="s">
        <v>569</v>
      </c>
      <c r="H4" s="60"/>
    </row>
    <row r="5" spans="1:12" ht="12.75" customHeight="1">
      <c r="A5" s="60"/>
      <c r="F5" s="74" t="s">
        <v>425</v>
      </c>
      <c r="G5" s="159" t="s">
        <v>426</v>
      </c>
      <c r="H5" s="62"/>
      <c r="L5" s="108"/>
    </row>
    <row r="6" spans="1:12" ht="12.75" customHeight="1" hidden="1">
      <c r="A6" s="60"/>
      <c r="F6" s="82" t="s">
        <v>202</v>
      </c>
      <c r="G6" s="84" t="s">
        <v>202</v>
      </c>
      <c r="H6" s="62"/>
      <c r="L6" s="108"/>
    </row>
    <row r="7" spans="6:12" ht="12.75" customHeight="1">
      <c r="F7" s="208">
        <v>2009</v>
      </c>
      <c r="G7" s="209">
        <v>2008</v>
      </c>
      <c r="H7" s="63"/>
      <c r="L7" s="108"/>
    </row>
    <row r="8" spans="1:12" ht="12.75" customHeight="1">
      <c r="A8" s="70"/>
      <c r="B8" s="70"/>
      <c r="C8" s="70"/>
      <c r="D8" s="70"/>
      <c r="E8" s="70"/>
      <c r="F8" s="74" t="s">
        <v>335</v>
      </c>
      <c r="G8" s="159" t="s">
        <v>335</v>
      </c>
      <c r="H8" s="159"/>
      <c r="L8" s="108"/>
    </row>
    <row r="9" spans="1:12" ht="6" customHeight="1">
      <c r="A9" s="65"/>
      <c r="B9" s="66"/>
      <c r="C9" s="66"/>
      <c r="D9" s="66"/>
      <c r="E9" s="66"/>
      <c r="F9" s="67"/>
      <c r="G9" s="66"/>
      <c r="H9" s="67"/>
      <c r="L9" s="108"/>
    </row>
    <row r="10" spans="6:12" s="70" customFormat="1" ht="18.75" customHeight="1">
      <c r="F10" s="69"/>
      <c r="I10" s="35"/>
      <c r="L10" s="107"/>
    </row>
    <row r="11" spans="1:12" ht="15" customHeight="1">
      <c r="A11" s="68">
        <v>3</v>
      </c>
      <c r="B11" s="69" t="s">
        <v>448</v>
      </c>
      <c r="C11" s="70"/>
      <c r="D11" s="70"/>
      <c r="E11" s="70"/>
      <c r="F11" s="69"/>
      <c r="G11" s="70"/>
      <c r="H11" s="72"/>
      <c r="J11" s="70"/>
      <c r="L11" s="108"/>
    </row>
    <row r="12" spans="1:12" ht="15" customHeight="1">
      <c r="A12" s="68"/>
      <c r="B12" s="69"/>
      <c r="C12" s="70"/>
      <c r="D12" s="70"/>
      <c r="E12" s="70"/>
      <c r="F12" s="27"/>
      <c r="G12" s="28"/>
      <c r="H12" s="72"/>
      <c r="L12" s="108"/>
    </row>
    <row r="13" spans="1:12" ht="15" customHeight="1">
      <c r="A13" s="68"/>
      <c r="B13" s="70" t="s">
        <v>688</v>
      </c>
      <c r="C13" s="70"/>
      <c r="D13" s="70"/>
      <c r="F13" s="27">
        <v>557</v>
      </c>
      <c r="G13" s="28">
        <v>0</v>
      </c>
      <c r="H13" s="14"/>
      <c r="L13" s="108"/>
    </row>
    <row r="14" spans="1:12" ht="15" customHeight="1">
      <c r="A14" s="70"/>
      <c r="B14" s="70" t="s">
        <v>571</v>
      </c>
      <c r="D14" s="70"/>
      <c r="F14" s="27">
        <v>0</v>
      </c>
      <c r="G14" s="28">
        <v>135</v>
      </c>
      <c r="H14" s="14"/>
      <c r="L14" s="108"/>
    </row>
    <row r="15" spans="1:12" ht="15" customHeight="1">
      <c r="A15" s="70"/>
      <c r="B15" s="9" t="s">
        <v>558</v>
      </c>
      <c r="D15" s="70"/>
      <c r="F15" s="27">
        <v>0</v>
      </c>
      <c r="G15" s="28">
        <v>32</v>
      </c>
      <c r="H15" s="14"/>
      <c r="L15" s="108"/>
    </row>
    <row r="16" spans="1:12" ht="15" customHeight="1">
      <c r="A16" s="70"/>
      <c r="B16" s="9" t="s">
        <v>559</v>
      </c>
      <c r="D16" s="70"/>
      <c r="F16" s="27">
        <v>0</v>
      </c>
      <c r="G16" s="28">
        <v>46</v>
      </c>
      <c r="H16" s="14"/>
      <c r="L16" s="108"/>
    </row>
    <row r="17" spans="1:12" ht="15" customHeight="1">
      <c r="A17" s="70"/>
      <c r="B17" s="70" t="s">
        <v>553</v>
      </c>
      <c r="D17" s="70"/>
      <c r="F17" s="24">
        <v>-43</v>
      </c>
      <c r="G17" s="22">
        <v>-51</v>
      </c>
      <c r="H17" s="120"/>
      <c r="L17" s="108"/>
    </row>
    <row r="18" spans="1:12" ht="15" customHeight="1">
      <c r="A18" s="70"/>
      <c r="B18" s="70"/>
      <c r="D18" s="70"/>
      <c r="F18" s="27"/>
      <c r="G18" s="28"/>
      <c r="H18" s="14"/>
      <c r="L18" s="108"/>
    </row>
    <row r="19" spans="1:12" ht="15" customHeight="1">
      <c r="A19" s="70"/>
      <c r="B19" s="69" t="s">
        <v>433</v>
      </c>
      <c r="D19" s="70"/>
      <c r="F19" s="27">
        <v>514</v>
      </c>
      <c r="G19" s="28">
        <v>162</v>
      </c>
      <c r="H19" s="14"/>
      <c r="L19" s="108"/>
    </row>
    <row r="20" spans="1:12" ht="15.75" customHeight="1">
      <c r="A20" s="70"/>
      <c r="B20" s="70" t="s">
        <v>99</v>
      </c>
      <c r="D20" s="70"/>
      <c r="F20" s="27">
        <v>0</v>
      </c>
      <c r="G20" s="28">
        <v>5</v>
      </c>
      <c r="H20" s="14"/>
      <c r="L20" s="108"/>
    </row>
    <row r="21" spans="1:12" ht="15" customHeight="1">
      <c r="A21" s="70"/>
      <c r="B21" s="70" t="s">
        <v>572</v>
      </c>
      <c r="D21" s="70"/>
      <c r="F21" s="27">
        <v>27</v>
      </c>
      <c r="G21" s="28">
        <v>317</v>
      </c>
      <c r="H21" s="123"/>
      <c r="L21" s="108"/>
    </row>
    <row r="22" spans="1:12" ht="18.75" customHeight="1">
      <c r="A22" s="70"/>
      <c r="B22" s="70" t="s">
        <v>625</v>
      </c>
      <c r="D22" s="70"/>
      <c r="F22" s="27">
        <v>14</v>
      </c>
      <c r="G22" s="27">
        <v>0</v>
      </c>
      <c r="H22" s="14"/>
      <c r="L22" s="108"/>
    </row>
    <row r="23" spans="1:12" ht="17.25" customHeight="1">
      <c r="A23" s="70"/>
      <c r="B23" s="292" t="s">
        <v>650</v>
      </c>
      <c r="D23" s="70"/>
      <c r="F23" s="24">
        <v>-4</v>
      </c>
      <c r="G23" s="22">
        <v>-10</v>
      </c>
      <c r="H23" s="14"/>
      <c r="L23" s="108"/>
    </row>
    <row r="24" spans="1:8" ht="15" customHeight="1">
      <c r="A24"/>
      <c r="B24" s="70"/>
      <c r="D24" s="70"/>
      <c r="F24" s="27"/>
      <c r="G24" s="28"/>
      <c r="H24"/>
    </row>
    <row r="25" spans="1:8" ht="15" customHeight="1">
      <c r="A25" s="225"/>
      <c r="B25" s="69" t="s">
        <v>621</v>
      </c>
      <c r="D25" s="70"/>
      <c r="F25" s="27">
        <v>551</v>
      </c>
      <c r="G25" s="28">
        <v>474</v>
      </c>
      <c r="H25" s="225"/>
    </row>
    <row r="26" spans="1:8" ht="9" customHeight="1">
      <c r="A26" s="228"/>
      <c r="B26" s="224"/>
      <c r="C26" s="228"/>
      <c r="D26" s="228"/>
      <c r="E26" s="66"/>
      <c r="F26" s="226"/>
      <c r="G26" s="229"/>
      <c r="H26" s="228"/>
    </row>
    <row r="27" spans="1:8" ht="15" customHeight="1">
      <c r="A27"/>
      <c r="B27"/>
      <c r="C27"/>
      <c r="D27"/>
      <c r="E27"/>
      <c r="F27" s="101"/>
      <c r="G27" s="115"/>
      <c r="H27"/>
    </row>
    <row r="28" spans="1:8" ht="15" customHeight="1">
      <c r="A28"/>
      <c r="B28"/>
      <c r="C28"/>
      <c r="D28"/>
      <c r="E28"/>
      <c r="F28" s="101"/>
      <c r="G28" s="115"/>
      <c r="H28"/>
    </row>
    <row r="29" spans="1:8" ht="15" customHeight="1">
      <c r="A29"/>
      <c r="B29"/>
      <c r="C29"/>
      <c r="D29"/>
      <c r="E29"/>
      <c r="F29" s="101"/>
      <c r="G29" s="115"/>
      <c r="H29"/>
    </row>
    <row r="30" spans="1:8" ht="15" customHeight="1">
      <c r="A30"/>
      <c r="B30"/>
      <c r="C30"/>
      <c r="D30"/>
      <c r="E30"/>
      <c r="F30" s="101"/>
      <c r="G30" s="115"/>
      <c r="H30"/>
    </row>
    <row r="31" spans="1:8" ht="15" customHeight="1">
      <c r="A31"/>
      <c r="B31"/>
      <c r="C31"/>
      <c r="D31"/>
      <c r="E31"/>
      <c r="F31" s="101"/>
      <c r="G31" s="115"/>
      <c r="H31"/>
    </row>
    <row r="32" spans="1:8" ht="15" customHeight="1">
      <c r="A32"/>
      <c r="B32"/>
      <c r="C32"/>
      <c r="D32"/>
      <c r="E32"/>
      <c r="F32" s="101"/>
      <c r="G32" s="115"/>
      <c r="H32"/>
    </row>
    <row r="33" spans="1:8" ht="15" customHeight="1">
      <c r="A33"/>
      <c r="B33"/>
      <c r="C33"/>
      <c r="D33"/>
      <c r="E33"/>
      <c r="F33" s="101"/>
      <c r="G33" s="115"/>
      <c r="H33"/>
    </row>
    <row r="34" spans="1:8" ht="15" customHeight="1">
      <c r="A34"/>
      <c r="B34"/>
      <c r="C34"/>
      <c r="D34"/>
      <c r="E34"/>
      <c r="F34" s="101"/>
      <c r="G34" s="115"/>
      <c r="H34"/>
    </row>
    <row r="35" spans="1:8" ht="15" customHeight="1">
      <c r="A35"/>
      <c r="B35"/>
      <c r="C35"/>
      <c r="D35"/>
      <c r="E35"/>
      <c r="F35" s="101"/>
      <c r="G35" s="115"/>
      <c r="H35"/>
    </row>
    <row r="36" spans="1:8" ht="15" customHeight="1">
      <c r="A36"/>
      <c r="B36"/>
      <c r="C36"/>
      <c r="D36"/>
      <c r="E36"/>
      <c r="F36" s="101"/>
      <c r="G36" s="115"/>
      <c r="H36"/>
    </row>
    <row r="37" spans="1:8" ht="15" customHeight="1">
      <c r="A37"/>
      <c r="B37"/>
      <c r="C37"/>
      <c r="D37"/>
      <c r="E37"/>
      <c r="F37" s="101"/>
      <c r="G37" s="115"/>
      <c r="H37"/>
    </row>
    <row r="38" spans="1:8" ht="15" customHeight="1">
      <c r="A38"/>
      <c r="B38"/>
      <c r="C38"/>
      <c r="D38"/>
      <c r="E38"/>
      <c r="F38" s="101"/>
      <c r="G38" s="115"/>
      <c r="H38"/>
    </row>
    <row r="39" spans="1:8" ht="15" customHeight="1">
      <c r="A39"/>
      <c r="B39"/>
      <c r="C39"/>
      <c r="D39"/>
      <c r="E39"/>
      <c r="F39" s="101"/>
      <c r="G39" s="115"/>
      <c r="H39"/>
    </row>
    <row r="40" spans="1:8" ht="15" customHeight="1">
      <c r="A40"/>
      <c r="B40"/>
      <c r="C40"/>
      <c r="D40"/>
      <c r="E40"/>
      <c r="F40" s="101"/>
      <c r="G40" s="115"/>
      <c r="H40"/>
    </row>
    <row r="41" spans="1:8" ht="15" customHeight="1">
      <c r="A41"/>
      <c r="B41"/>
      <c r="C41"/>
      <c r="D41"/>
      <c r="E41"/>
      <c r="F41" s="101"/>
      <c r="G41" s="115"/>
      <c r="H41"/>
    </row>
    <row r="42" spans="1:8" ht="15" customHeight="1">
      <c r="A42"/>
      <c r="B42"/>
      <c r="C42"/>
      <c r="D42"/>
      <c r="E42"/>
      <c r="F42" s="101"/>
      <c r="G42" s="115"/>
      <c r="H42"/>
    </row>
    <row r="43" spans="1:8" ht="15" customHeight="1">
      <c r="A43"/>
      <c r="B43"/>
      <c r="C43"/>
      <c r="D43"/>
      <c r="E43"/>
      <c r="F43" s="101"/>
      <c r="G43" s="115"/>
      <c r="H43"/>
    </row>
    <row r="44" spans="1:8" ht="15" customHeight="1">
      <c r="A44"/>
      <c r="B44"/>
      <c r="C44"/>
      <c r="D44"/>
      <c r="E44"/>
      <c r="F44" s="101"/>
      <c r="G44" s="115"/>
      <c r="H44"/>
    </row>
    <row r="45" spans="1:8" ht="15" customHeight="1">
      <c r="A45"/>
      <c r="B45"/>
      <c r="C45"/>
      <c r="D45"/>
      <c r="E45"/>
      <c r="F45" s="101"/>
      <c r="G45" s="115"/>
      <c r="H45"/>
    </row>
    <row r="46" spans="1:8" ht="15" customHeight="1">
      <c r="A46"/>
      <c r="B46"/>
      <c r="C46"/>
      <c r="D46"/>
      <c r="E46"/>
      <c r="F46" s="101"/>
      <c r="G46" s="115" t="e">
        <v>#VALUE!</v>
      </c>
      <c r="H46"/>
    </row>
    <row r="47" spans="1:8" ht="15" customHeight="1">
      <c r="A47"/>
      <c r="B47"/>
      <c r="C47"/>
      <c r="D47"/>
      <c r="E47"/>
      <c r="F47" s="101"/>
      <c r="G47" s="115"/>
      <c r="H47"/>
    </row>
    <row r="48" spans="1:8" ht="15" customHeight="1">
      <c r="A48"/>
      <c r="B48"/>
      <c r="C48"/>
      <c r="D48"/>
      <c r="E48"/>
      <c r="F48" s="101"/>
      <c r="G48" s="115"/>
      <c r="H48"/>
    </row>
    <row r="49" spans="1:8" ht="15" customHeight="1">
      <c r="A49"/>
      <c r="B49"/>
      <c r="C49"/>
      <c r="D49"/>
      <c r="E49"/>
      <c r="F49" s="101"/>
      <c r="G49" s="115"/>
      <c r="H49"/>
    </row>
    <row r="50" spans="1:8" ht="15" customHeight="1">
      <c r="A50"/>
      <c r="B50"/>
      <c r="C50"/>
      <c r="D50"/>
      <c r="E50"/>
      <c r="F50" s="101"/>
      <c r="G50" s="115"/>
      <c r="H50"/>
    </row>
    <row r="51" spans="1:8" ht="15" customHeight="1">
      <c r="A51"/>
      <c r="B51"/>
      <c r="C51"/>
      <c r="D51"/>
      <c r="E51"/>
      <c r="F51" s="101"/>
      <c r="G51" s="115"/>
      <c r="H51"/>
    </row>
    <row r="52" spans="1:8" ht="15" customHeight="1">
      <c r="A52"/>
      <c r="B52"/>
      <c r="C52"/>
      <c r="D52"/>
      <c r="E52"/>
      <c r="F52" s="101"/>
      <c r="G52" s="115"/>
      <c r="H52"/>
    </row>
    <row r="53" spans="1:8" ht="15" customHeight="1">
      <c r="A53"/>
      <c r="B53"/>
      <c r="C53"/>
      <c r="D53"/>
      <c r="E53"/>
      <c r="F53" s="101"/>
      <c r="G53" s="115"/>
      <c r="H53"/>
    </row>
    <row r="54" spans="1:8" ht="15" customHeight="1">
      <c r="A54"/>
      <c r="B54"/>
      <c r="C54"/>
      <c r="D54"/>
      <c r="E54"/>
      <c r="F54" s="101"/>
      <c r="G54" s="115"/>
      <c r="H54"/>
    </row>
    <row r="55" spans="1:8" ht="15" customHeight="1">
      <c r="A55"/>
      <c r="B55"/>
      <c r="C55"/>
      <c r="D55"/>
      <c r="E55"/>
      <c r="F55" s="101"/>
      <c r="G55" s="115"/>
      <c r="H55"/>
    </row>
    <row r="56" spans="1:8" ht="15" customHeight="1">
      <c r="A56"/>
      <c r="B56"/>
      <c r="C56"/>
      <c r="D56"/>
      <c r="E56"/>
      <c r="F56" s="101"/>
      <c r="G56" s="115"/>
      <c r="H56"/>
    </row>
    <row r="57" spans="1:8" ht="15" customHeight="1">
      <c r="A57"/>
      <c r="B57"/>
      <c r="C57"/>
      <c r="D57"/>
      <c r="E57"/>
      <c r="F57" s="101"/>
      <c r="G57" s="115"/>
      <c r="H57"/>
    </row>
    <row r="58" spans="1:8" ht="15" customHeight="1">
      <c r="A58"/>
      <c r="B58"/>
      <c r="C58"/>
      <c r="D58"/>
      <c r="E58"/>
      <c r="F58" s="101"/>
      <c r="G58" s="115"/>
      <c r="H58"/>
    </row>
    <row r="59" spans="1:8" ht="15" customHeight="1">
      <c r="A59"/>
      <c r="B59"/>
      <c r="C59"/>
      <c r="D59"/>
      <c r="E59"/>
      <c r="F59" s="101"/>
      <c r="G59" s="115"/>
      <c r="H59"/>
    </row>
    <row r="60" spans="1:8" ht="15" customHeight="1">
      <c r="A60"/>
      <c r="B60"/>
      <c r="C60"/>
      <c r="D60"/>
      <c r="E60"/>
      <c r="F60" s="101"/>
      <c r="G60" s="115"/>
      <c r="H60"/>
    </row>
    <row r="61" spans="1:8" ht="15" customHeight="1">
      <c r="A61"/>
      <c r="B61"/>
      <c r="C61"/>
      <c r="D61"/>
      <c r="E61"/>
      <c r="F61" s="101"/>
      <c r="G61" s="115"/>
      <c r="H61"/>
    </row>
    <row r="62" spans="1:8" ht="15" customHeight="1">
      <c r="A62"/>
      <c r="B62"/>
      <c r="C62"/>
      <c r="D62"/>
      <c r="E62"/>
      <c r="F62" s="101"/>
      <c r="G62" s="115"/>
      <c r="H62"/>
    </row>
    <row r="63" spans="1:8" ht="15" customHeight="1">
      <c r="A63"/>
      <c r="B63"/>
      <c r="C63"/>
      <c r="D63"/>
      <c r="E63"/>
      <c r="F63" s="101"/>
      <c r="G63" s="115"/>
      <c r="H63"/>
    </row>
    <row r="64" spans="1:8" ht="15" customHeight="1">
      <c r="A64"/>
      <c r="B64"/>
      <c r="C64"/>
      <c r="D64"/>
      <c r="E64"/>
      <c r="F64" s="101"/>
      <c r="G64" s="115"/>
      <c r="H64"/>
    </row>
    <row r="65" spans="1:8" ht="15" customHeight="1">
      <c r="A65"/>
      <c r="B65"/>
      <c r="C65"/>
      <c r="D65"/>
      <c r="E65"/>
      <c r="F65" s="101"/>
      <c r="G65" s="115"/>
      <c r="H65"/>
    </row>
    <row r="66" spans="1:8" ht="15" customHeight="1">
      <c r="A66"/>
      <c r="B66"/>
      <c r="C66"/>
      <c r="D66"/>
      <c r="E66"/>
      <c r="F66" s="101"/>
      <c r="G66" s="115"/>
      <c r="H66"/>
    </row>
    <row r="67" spans="1:8" ht="15" customHeight="1">
      <c r="A67"/>
      <c r="B67"/>
      <c r="C67"/>
      <c r="D67"/>
      <c r="E67"/>
      <c r="F67" s="101"/>
      <c r="G67" s="115"/>
      <c r="H67"/>
    </row>
    <row r="68" spans="1:8" ht="15" customHeight="1">
      <c r="A68"/>
      <c r="B68"/>
      <c r="C68"/>
      <c r="D68"/>
      <c r="E68"/>
      <c r="F68" s="101"/>
      <c r="G68" s="115"/>
      <c r="H68"/>
    </row>
    <row r="69" spans="1:8" ht="15" customHeight="1">
      <c r="A69"/>
      <c r="B69"/>
      <c r="C69"/>
      <c r="D69"/>
      <c r="E69"/>
      <c r="F69" s="101"/>
      <c r="G69" s="115"/>
      <c r="H69"/>
    </row>
    <row r="70" spans="1:8" ht="15" customHeight="1">
      <c r="A70"/>
      <c r="B70"/>
      <c r="C70"/>
      <c r="D70"/>
      <c r="E70"/>
      <c r="F70" s="101"/>
      <c r="G70" s="115"/>
      <c r="H70"/>
    </row>
    <row r="71" spans="1:8" ht="15" customHeight="1">
      <c r="A71"/>
      <c r="B71"/>
      <c r="C71"/>
      <c r="D71"/>
      <c r="E71"/>
      <c r="F71" s="101"/>
      <c r="G71" s="115"/>
      <c r="H71"/>
    </row>
    <row r="72" spans="1:8" ht="15" customHeight="1">
      <c r="A72"/>
      <c r="B72"/>
      <c r="C72"/>
      <c r="D72"/>
      <c r="E72"/>
      <c r="F72" s="101"/>
      <c r="G72" s="115"/>
      <c r="H72"/>
    </row>
    <row r="73" spans="1:8" ht="15" customHeight="1">
      <c r="A73"/>
      <c r="B73"/>
      <c r="C73"/>
      <c r="D73"/>
      <c r="E73"/>
      <c r="F73" s="101"/>
      <c r="G73" s="115"/>
      <c r="H73"/>
    </row>
    <row r="74" spans="1:8" ht="15" customHeight="1">
      <c r="A74"/>
      <c r="B74"/>
      <c r="C74"/>
      <c r="D74"/>
      <c r="E74"/>
      <c r="F74" s="101"/>
      <c r="G74" s="115"/>
      <c r="H74"/>
    </row>
    <row r="75" spans="1:8" ht="15" customHeight="1">
      <c r="A75"/>
      <c r="B75"/>
      <c r="C75"/>
      <c r="D75"/>
      <c r="E75"/>
      <c r="F75" s="101"/>
      <c r="G75" s="115"/>
      <c r="H75"/>
    </row>
    <row r="76" spans="1:8" ht="15" customHeight="1">
      <c r="A76"/>
      <c r="B76"/>
      <c r="C76"/>
      <c r="D76"/>
      <c r="E76"/>
      <c r="F76" s="101"/>
      <c r="G76" s="115"/>
      <c r="H76"/>
    </row>
    <row r="77" spans="1:8" ht="15" customHeight="1">
      <c r="A77"/>
      <c r="B77"/>
      <c r="C77"/>
      <c r="D77"/>
      <c r="E77"/>
      <c r="F77" s="101"/>
      <c r="G77" s="115"/>
      <c r="H77"/>
    </row>
    <row r="78" spans="1:8" ht="15" customHeight="1">
      <c r="A78"/>
      <c r="B78"/>
      <c r="C78"/>
      <c r="D78"/>
      <c r="E78"/>
      <c r="F78" s="101"/>
      <c r="G78" s="115"/>
      <c r="H78"/>
    </row>
    <row r="79" spans="1:8" ht="15" customHeight="1">
      <c r="A79"/>
      <c r="B79"/>
      <c r="C79"/>
      <c r="D79"/>
      <c r="E79"/>
      <c r="F79" s="101"/>
      <c r="G79" s="115"/>
      <c r="H79"/>
    </row>
    <row r="80" spans="1:8" ht="15" customHeight="1">
      <c r="A80"/>
      <c r="B80"/>
      <c r="C80"/>
      <c r="D80"/>
      <c r="E80"/>
      <c r="F80" s="101"/>
      <c r="G80" s="115"/>
      <c r="H80"/>
    </row>
    <row r="81" spans="1:8" ht="15" customHeight="1">
      <c r="A81"/>
      <c r="B81"/>
      <c r="C81"/>
      <c r="D81"/>
      <c r="E81"/>
      <c r="F81" s="101"/>
      <c r="G81" s="115"/>
      <c r="H81"/>
    </row>
    <row r="82" spans="1:8" ht="15" customHeight="1">
      <c r="A82"/>
      <c r="B82"/>
      <c r="C82"/>
      <c r="D82"/>
      <c r="E82"/>
      <c r="F82" s="101"/>
      <c r="G82" s="115"/>
      <c r="H82"/>
    </row>
    <row r="83" spans="1:8" ht="15" customHeight="1">
      <c r="A83"/>
      <c r="B83"/>
      <c r="C83"/>
      <c r="D83"/>
      <c r="E83"/>
      <c r="F83" s="101"/>
      <c r="G83" s="115"/>
      <c r="H83"/>
    </row>
    <row r="84" spans="1:8" ht="15" customHeight="1">
      <c r="A84"/>
      <c r="B84"/>
      <c r="C84"/>
      <c r="D84"/>
      <c r="E84"/>
      <c r="F84" s="101"/>
      <c r="G84" s="115"/>
      <c r="H84"/>
    </row>
    <row r="85" spans="1:8" ht="15" customHeight="1">
      <c r="A85"/>
      <c r="B85"/>
      <c r="C85"/>
      <c r="D85"/>
      <c r="E85"/>
      <c r="F85" s="101"/>
      <c r="G85" s="115"/>
      <c r="H85"/>
    </row>
    <row r="86" spans="1:8" ht="15" customHeight="1">
      <c r="A86"/>
      <c r="B86"/>
      <c r="C86"/>
      <c r="D86"/>
      <c r="E86"/>
      <c r="F86" s="101"/>
      <c r="G86" s="115"/>
      <c r="H86"/>
    </row>
    <row r="87" spans="1:8" ht="15" customHeight="1">
      <c r="A87"/>
      <c r="B87"/>
      <c r="C87"/>
      <c r="D87"/>
      <c r="E87"/>
      <c r="F87" s="101"/>
      <c r="G87" s="115"/>
      <c r="H87"/>
    </row>
    <row r="88" spans="1:8" ht="15" customHeight="1">
      <c r="A88"/>
      <c r="B88"/>
      <c r="C88"/>
      <c r="D88"/>
      <c r="E88"/>
      <c r="F88" s="101"/>
      <c r="G88" s="115"/>
      <c r="H88"/>
    </row>
    <row r="89" spans="1:8" ht="15" customHeight="1">
      <c r="A89"/>
      <c r="B89"/>
      <c r="C89"/>
      <c r="D89"/>
      <c r="E89"/>
      <c r="F89" s="101"/>
      <c r="G89" s="115"/>
      <c r="H89"/>
    </row>
    <row r="90" spans="1:8" ht="15" customHeight="1">
      <c r="A90"/>
      <c r="B90"/>
      <c r="C90"/>
      <c r="D90"/>
      <c r="E90"/>
      <c r="F90" s="101"/>
      <c r="G90" s="115"/>
      <c r="H90"/>
    </row>
    <row r="91" spans="1:8" ht="15" customHeight="1">
      <c r="A91"/>
      <c r="B91"/>
      <c r="C91"/>
      <c r="D91"/>
      <c r="E91"/>
      <c r="F91" s="101"/>
      <c r="G91" s="115"/>
      <c r="H91"/>
    </row>
    <row r="92" spans="1:8" ht="15" customHeight="1">
      <c r="A92"/>
      <c r="B92"/>
      <c r="C92"/>
      <c r="D92"/>
      <c r="E92"/>
      <c r="F92" s="101"/>
      <c r="G92" s="115"/>
      <c r="H92"/>
    </row>
    <row r="93" spans="1:8" ht="15" customHeight="1">
      <c r="A93"/>
      <c r="B93"/>
      <c r="C93"/>
      <c r="D93"/>
      <c r="E93"/>
      <c r="F93" s="101"/>
      <c r="G93" s="115"/>
      <c r="H93"/>
    </row>
    <row r="94" spans="1:8" ht="15" customHeight="1">
      <c r="A94"/>
      <c r="B94"/>
      <c r="C94"/>
      <c r="D94"/>
      <c r="E94"/>
      <c r="F94" s="101"/>
      <c r="G94" s="115"/>
      <c r="H94"/>
    </row>
    <row r="95" spans="1:8" ht="15" customHeight="1">
      <c r="A95"/>
      <c r="B95"/>
      <c r="C95"/>
      <c r="D95"/>
      <c r="E95"/>
      <c r="F95" s="101"/>
      <c r="G95" s="115"/>
      <c r="H95"/>
    </row>
    <row r="96" spans="1:8" ht="15" customHeight="1">
      <c r="A96"/>
      <c r="B96"/>
      <c r="C96"/>
      <c r="D96"/>
      <c r="E96"/>
      <c r="F96" s="101"/>
      <c r="G96" s="115"/>
      <c r="H96"/>
    </row>
    <row r="97" spans="1:8" ht="15" customHeight="1">
      <c r="A97"/>
      <c r="B97"/>
      <c r="C97"/>
      <c r="D97"/>
      <c r="E97"/>
      <c r="F97" s="101"/>
      <c r="G97" s="115"/>
      <c r="H97"/>
    </row>
    <row r="98" spans="1:8" ht="15" customHeight="1">
      <c r="A98"/>
      <c r="B98"/>
      <c r="C98"/>
      <c r="D98"/>
      <c r="E98"/>
      <c r="F98" s="101"/>
      <c r="G98" s="115"/>
      <c r="H98"/>
    </row>
    <row r="99" spans="1:8" ht="15" customHeight="1">
      <c r="A99"/>
      <c r="B99"/>
      <c r="C99"/>
      <c r="D99"/>
      <c r="E99"/>
      <c r="F99" s="101"/>
      <c r="G99" s="115"/>
      <c r="H99"/>
    </row>
    <row r="100" spans="1:8" ht="15" customHeight="1">
      <c r="A100"/>
      <c r="B100"/>
      <c r="C100"/>
      <c r="D100"/>
      <c r="E100"/>
      <c r="F100" s="101"/>
      <c r="G100" s="115"/>
      <c r="H100"/>
    </row>
    <row r="101" spans="1:8" ht="15" customHeight="1">
      <c r="A101"/>
      <c r="B101"/>
      <c r="C101"/>
      <c r="D101"/>
      <c r="E101"/>
      <c r="F101" s="101"/>
      <c r="G101" s="115"/>
      <c r="H101"/>
    </row>
    <row r="102" spans="1:8" ht="15" customHeight="1">
      <c r="A102"/>
      <c r="B102"/>
      <c r="C102"/>
      <c r="D102"/>
      <c r="E102"/>
      <c r="F102" s="101"/>
      <c r="G102" s="115"/>
      <c r="H102"/>
    </row>
    <row r="103" spans="1:8" ht="15" customHeight="1">
      <c r="A103"/>
      <c r="B103"/>
      <c r="C103"/>
      <c r="D103"/>
      <c r="E103"/>
      <c r="F103" s="101"/>
      <c r="G103" s="115"/>
      <c r="H103"/>
    </row>
    <row r="104" spans="1:8" ht="15" customHeight="1">
      <c r="A104"/>
      <c r="B104"/>
      <c r="C104"/>
      <c r="D104"/>
      <c r="E104"/>
      <c r="F104" s="101"/>
      <c r="G104" s="115"/>
      <c r="H104"/>
    </row>
    <row r="105" spans="1:8" ht="15" customHeight="1">
      <c r="A105"/>
      <c r="B105"/>
      <c r="C105"/>
      <c r="D105"/>
      <c r="E105"/>
      <c r="F105" s="101"/>
      <c r="G105" s="115"/>
      <c r="H105"/>
    </row>
    <row r="106" spans="1:8" ht="15" customHeight="1">
      <c r="A106"/>
      <c r="B106"/>
      <c r="C106"/>
      <c r="D106"/>
      <c r="E106"/>
      <c r="F106" s="101"/>
      <c r="G106" s="115"/>
      <c r="H106"/>
    </row>
    <row r="107" spans="1:8" ht="15" customHeight="1">
      <c r="A107"/>
      <c r="B107"/>
      <c r="C107"/>
      <c r="D107"/>
      <c r="E107"/>
      <c r="F107" s="101"/>
      <c r="G107" s="115"/>
      <c r="H107"/>
    </row>
    <row r="108" spans="1:8" ht="15" customHeight="1">
      <c r="A108"/>
      <c r="B108"/>
      <c r="C108"/>
      <c r="D108"/>
      <c r="E108"/>
      <c r="F108" s="101"/>
      <c r="G108" s="115"/>
      <c r="H108"/>
    </row>
    <row r="109" spans="1:8" ht="15" customHeight="1">
      <c r="A109"/>
      <c r="B109"/>
      <c r="C109"/>
      <c r="D109"/>
      <c r="E109"/>
      <c r="F109" s="101"/>
      <c r="G109" s="115"/>
      <c r="H109"/>
    </row>
    <row r="110" spans="1:8" ht="15" customHeight="1">
      <c r="A110"/>
      <c r="B110"/>
      <c r="C110"/>
      <c r="D110"/>
      <c r="E110"/>
      <c r="F110" s="101"/>
      <c r="G110" s="115"/>
      <c r="H110"/>
    </row>
    <row r="111" spans="1:8" ht="15" customHeight="1">
      <c r="A111"/>
      <c r="B111"/>
      <c r="C111"/>
      <c r="D111"/>
      <c r="E111"/>
      <c r="F111" s="101"/>
      <c r="G111" s="115"/>
      <c r="H111"/>
    </row>
    <row r="112" spans="1:8" ht="15" customHeight="1">
      <c r="A112"/>
      <c r="B112"/>
      <c r="C112"/>
      <c r="D112"/>
      <c r="E112"/>
      <c r="F112" s="101"/>
      <c r="G112" s="115"/>
      <c r="H112"/>
    </row>
    <row r="113" spans="1:8" ht="15" customHeight="1">
      <c r="A113"/>
      <c r="B113"/>
      <c r="C113"/>
      <c r="D113"/>
      <c r="E113"/>
      <c r="F113" s="101"/>
      <c r="G113" s="115"/>
      <c r="H113"/>
    </row>
    <row r="114" spans="1:8" ht="15" customHeight="1">
      <c r="A114"/>
      <c r="B114"/>
      <c r="C114"/>
      <c r="D114"/>
      <c r="E114"/>
      <c r="F114" s="101"/>
      <c r="G114" s="115"/>
      <c r="H114"/>
    </row>
    <row r="115" spans="1:8" ht="15" customHeight="1">
      <c r="A115"/>
      <c r="B115"/>
      <c r="C115"/>
      <c r="D115"/>
      <c r="E115"/>
      <c r="F115" s="101"/>
      <c r="G115" s="115"/>
      <c r="H115"/>
    </row>
    <row r="116" spans="1:8" ht="15" customHeight="1">
      <c r="A116"/>
      <c r="B116"/>
      <c r="C116"/>
      <c r="D116"/>
      <c r="E116"/>
      <c r="F116" s="101"/>
      <c r="G116" s="115"/>
      <c r="H116"/>
    </row>
    <row r="117" spans="1:8" ht="15" customHeight="1">
      <c r="A117"/>
      <c r="B117"/>
      <c r="C117"/>
      <c r="D117"/>
      <c r="E117"/>
      <c r="F117" s="101"/>
      <c r="G117" s="115"/>
      <c r="H117"/>
    </row>
    <row r="118" spans="1:8" ht="15" customHeight="1">
      <c r="A118"/>
      <c r="B118"/>
      <c r="C118"/>
      <c r="D118"/>
      <c r="E118"/>
      <c r="F118" s="101"/>
      <c r="G118" s="115"/>
      <c r="H118"/>
    </row>
    <row r="119" spans="1:8" ht="15" customHeight="1">
      <c r="A119"/>
      <c r="B119"/>
      <c r="C119"/>
      <c r="D119"/>
      <c r="E119"/>
      <c r="F119" s="101"/>
      <c r="G119" s="115"/>
      <c r="H119"/>
    </row>
    <row r="120" spans="1:8" ht="15" customHeight="1">
      <c r="A120"/>
      <c r="B120"/>
      <c r="C120"/>
      <c r="D120"/>
      <c r="E120"/>
      <c r="F120" s="101"/>
      <c r="G120" s="115"/>
      <c r="H120"/>
    </row>
    <row r="121" spans="1:8" ht="15" customHeight="1">
      <c r="A121"/>
      <c r="B121"/>
      <c r="C121"/>
      <c r="D121"/>
      <c r="E121"/>
      <c r="F121" s="101"/>
      <c r="G121" s="115"/>
      <c r="H121"/>
    </row>
    <row r="122" spans="1:8" ht="15" customHeight="1">
      <c r="A122"/>
      <c r="B122"/>
      <c r="C122"/>
      <c r="D122"/>
      <c r="E122"/>
      <c r="F122" s="101"/>
      <c r="G122" s="115"/>
      <c r="H122"/>
    </row>
    <row r="123" spans="1:8" ht="15" customHeight="1">
      <c r="A123"/>
      <c r="B123"/>
      <c r="C123"/>
      <c r="D123"/>
      <c r="E123"/>
      <c r="F123" s="101"/>
      <c r="G123" s="115"/>
      <c r="H123"/>
    </row>
    <row r="124" spans="1:8" ht="15" customHeight="1">
      <c r="A124"/>
      <c r="B124"/>
      <c r="C124"/>
      <c r="D124"/>
      <c r="E124"/>
      <c r="F124" s="101"/>
      <c r="G124" s="115"/>
      <c r="H124"/>
    </row>
    <row r="125" spans="1:8" ht="15" customHeight="1">
      <c r="A125"/>
      <c r="B125"/>
      <c r="C125"/>
      <c r="D125"/>
      <c r="E125"/>
      <c r="F125" s="101"/>
      <c r="G125" s="115"/>
      <c r="H125"/>
    </row>
    <row r="126" spans="1:8" ht="15" customHeight="1">
      <c r="A126"/>
      <c r="B126"/>
      <c r="C126"/>
      <c r="D126"/>
      <c r="E126"/>
      <c r="F126" s="101"/>
      <c r="G126" s="115"/>
      <c r="H126"/>
    </row>
    <row r="127" spans="1:8" ht="15" customHeight="1">
      <c r="A127"/>
      <c r="B127"/>
      <c r="C127"/>
      <c r="D127"/>
      <c r="E127"/>
      <c r="F127" s="101"/>
      <c r="G127" s="115"/>
      <c r="H127"/>
    </row>
    <row r="128" spans="1:8" ht="15" customHeight="1">
      <c r="A128"/>
      <c r="B128"/>
      <c r="C128"/>
      <c r="D128"/>
      <c r="E128"/>
      <c r="F128" s="101"/>
      <c r="G128" s="115"/>
      <c r="H128"/>
    </row>
    <row r="129" spans="1:8" ht="15" customHeight="1">
      <c r="A129"/>
      <c r="B129"/>
      <c r="C129"/>
      <c r="D129"/>
      <c r="E129"/>
      <c r="F129" s="101"/>
      <c r="G129" s="115"/>
      <c r="H129"/>
    </row>
    <row r="130" spans="1:8" ht="15" customHeight="1">
      <c r="A130"/>
      <c r="B130"/>
      <c r="C130"/>
      <c r="D130"/>
      <c r="E130"/>
      <c r="F130" s="101"/>
      <c r="G130" s="115"/>
      <c r="H130"/>
    </row>
    <row r="131" spans="1:8" ht="15" customHeight="1">
      <c r="A131"/>
      <c r="B131"/>
      <c r="C131"/>
      <c r="D131"/>
      <c r="E131"/>
      <c r="F131" s="101"/>
      <c r="G131" s="115"/>
      <c r="H131"/>
    </row>
    <row r="132" spans="1:8" ht="15" customHeight="1">
      <c r="A132"/>
      <c r="B132"/>
      <c r="C132"/>
      <c r="D132"/>
      <c r="E132"/>
      <c r="F132" s="101"/>
      <c r="G132" s="115"/>
      <c r="H132"/>
    </row>
    <row r="133" spans="1:8" ht="15" customHeight="1">
      <c r="A133"/>
      <c r="B133"/>
      <c r="C133"/>
      <c r="D133"/>
      <c r="E133"/>
      <c r="F133" s="101"/>
      <c r="G133" s="115"/>
      <c r="H133"/>
    </row>
    <row r="134" spans="1:8" ht="15" customHeight="1">
      <c r="A134"/>
      <c r="B134"/>
      <c r="C134"/>
      <c r="D134"/>
      <c r="E134"/>
      <c r="F134" s="101"/>
      <c r="G134" s="115"/>
      <c r="H134"/>
    </row>
    <row r="135" spans="1:8" ht="15" customHeight="1">
      <c r="A135"/>
      <c r="B135"/>
      <c r="C135"/>
      <c r="D135"/>
      <c r="E135"/>
      <c r="F135" s="101"/>
      <c r="G135" s="115"/>
      <c r="H135"/>
    </row>
    <row r="136" spans="1:8" ht="15" customHeight="1">
      <c r="A136"/>
      <c r="B136"/>
      <c r="C136"/>
      <c r="D136"/>
      <c r="E136"/>
      <c r="F136" s="101"/>
      <c r="G136" s="115"/>
      <c r="H136"/>
    </row>
    <row r="137" spans="1:8" ht="15" customHeight="1">
      <c r="A137"/>
      <c r="B137"/>
      <c r="C137"/>
      <c r="D137"/>
      <c r="E137"/>
      <c r="F137" s="101"/>
      <c r="G137" s="115"/>
      <c r="H137"/>
    </row>
    <row r="138" spans="1:8" ht="15" customHeight="1">
      <c r="A138"/>
      <c r="B138"/>
      <c r="C138"/>
      <c r="D138"/>
      <c r="E138"/>
      <c r="F138" s="101"/>
      <c r="G138" s="115"/>
      <c r="H138"/>
    </row>
    <row r="139" spans="1:8" ht="15" customHeight="1">
      <c r="A139"/>
      <c r="B139"/>
      <c r="C139"/>
      <c r="D139"/>
      <c r="E139"/>
      <c r="F139" s="101"/>
      <c r="G139" s="115"/>
      <c r="H139"/>
    </row>
    <row r="140" spans="1:8" ht="15" customHeight="1">
      <c r="A140"/>
      <c r="B140"/>
      <c r="C140"/>
      <c r="D140"/>
      <c r="E140"/>
      <c r="F140" s="101"/>
      <c r="G140" s="115"/>
      <c r="H140"/>
    </row>
    <row r="141" spans="1:8" ht="15" customHeight="1">
      <c r="A141"/>
      <c r="B141"/>
      <c r="C141"/>
      <c r="D141"/>
      <c r="E141"/>
      <c r="F141" s="101"/>
      <c r="G141" s="115"/>
      <c r="H141"/>
    </row>
    <row r="142" spans="1:8" ht="15" customHeight="1">
      <c r="A142"/>
      <c r="B142"/>
      <c r="C142"/>
      <c r="D142"/>
      <c r="E142"/>
      <c r="F142" s="101"/>
      <c r="G142" s="115"/>
      <c r="H142"/>
    </row>
    <row r="143" spans="1:8" ht="15" customHeight="1">
      <c r="A143"/>
      <c r="B143"/>
      <c r="C143"/>
      <c r="D143"/>
      <c r="E143"/>
      <c r="F143" s="101"/>
      <c r="G143" s="115"/>
      <c r="H143"/>
    </row>
    <row r="144" spans="1:8" ht="15" customHeight="1">
      <c r="A144"/>
      <c r="B144"/>
      <c r="C144"/>
      <c r="D144"/>
      <c r="E144"/>
      <c r="F144" s="101"/>
      <c r="G144" s="115"/>
      <c r="H144"/>
    </row>
    <row r="145" spans="1:8" ht="15" customHeight="1">
      <c r="A145"/>
      <c r="B145"/>
      <c r="C145"/>
      <c r="D145"/>
      <c r="E145"/>
      <c r="F145" s="101"/>
      <c r="G145" s="115"/>
      <c r="H145"/>
    </row>
    <row r="146" spans="1:8" ht="15" customHeight="1">
      <c r="A146"/>
      <c r="B146"/>
      <c r="C146"/>
      <c r="D146"/>
      <c r="E146"/>
      <c r="F146" s="101"/>
      <c r="G146" s="115"/>
      <c r="H146"/>
    </row>
    <row r="147" spans="1:8" ht="15" customHeight="1">
      <c r="A147"/>
      <c r="B147"/>
      <c r="C147"/>
      <c r="D147"/>
      <c r="E147"/>
      <c r="F147" s="101"/>
      <c r="G147" s="115"/>
      <c r="H147"/>
    </row>
    <row r="148" spans="1:8" ht="15" customHeight="1">
      <c r="A148"/>
      <c r="B148"/>
      <c r="C148"/>
      <c r="D148"/>
      <c r="E148"/>
      <c r="F148" s="101"/>
      <c r="G148" s="115"/>
      <c r="H148"/>
    </row>
    <row r="149" spans="1:8" ht="15" customHeight="1">
      <c r="A149"/>
      <c r="B149"/>
      <c r="C149"/>
      <c r="D149"/>
      <c r="E149"/>
      <c r="F149" s="101"/>
      <c r="G149" s="115"/>
      <c r="H149"/>
    </row>
    <row r="150" spans="1:8" ht="15" customHeight="1">
      <c r="A150"/>
      <c r="B150"/>
      <c r="C150"/>
      <c r="D150"/>
      <c r="E150"/>
      <c r="F150" s="101"/>
      <c r="G150" s="115"/>
      <c r="H150"/>
    </row>
    <row r="151" spans="1:8" ht="15" customHeight="1">
      <c r="A151"/>
      <c r="B151"/>
      <c r="C151"/>
      <c r="D151"/>
      <c r="E151"/>
      <c r="F151" s="101"/>
      <c r="G151" s="115"/>
      <c r="H151"/>
    </row>
    <row r="152" spans="1:8" ht="15" customHeight="1">
      <c r="A152"/>
      <c r="B152"/>
      <c r="C152"/>
      <c r="D152"/>
      <c r="E152"/>
      <c r="F152" s="101"/>
      <c r="G152" s="115"/>
      <c r="H152"/>
    </row>
    <row r="153" spans="1:8" ht="15" customHeight="1">
      <c r="A153"/>
      <c r="B153"/>
      <c r="C153"/>
      <c r="D153"/>
      <c r="E153"/>
      <c r="F153" s="101"/>
      <c r="G153" s="115"/>
      <c r="H153"/>
    </row>
    <row r="154" spans="1:8" ht="15" customHeight="1">
      <c r="A154"/>
      <c r="B154"/>
      <c r="C154"/>
      <c r="D154"/>
      <c r="E154"/>
      <c r="F154" s="101"/>
      <c r="G154" s="115"/>
      <c r="H154"/>
    </row>
    <row r="155" spans="1:8" ht="15" customHeight="1">
      <c r="A155"/>
      <c r="B155"/>
      <c r="C155"/>
      <c r="D155"/>
      <c r="E155"/>
      <c r="F155" s="101"/>
      <c r="G155" s="115"/>
      <c r="H155"/>
    </row>
    <row r="156" spans="1:8" ht="15" customHeight="1">
      <c r="A156"/>
      <c r="B156"/>
      <c r="C156"/>
      <c r="D156"/>
      <c r="E156"/>
      <c r="F156" s="101"/>
      <c r="G156" s="115"/>
      <c r="H156"/>
    </row>
    <row r="157" spans="1:8" ht="15" customHeight="1">
      <c r="A157"/>
      <c r="B157"/>
      <c r="C157"/>
      <c r="D157"/>
      <c r="E157"/>
      <c r="F157" s="101"/>
      <c r="G157" s="115"/>
      <c r="H157"/>
    </row>
    <row r="158" spans="1:8" ht="15" customHeight="1">
      <c r="A158"/>
      <c r="B158"/>
      <c r="C158"/>
      <c r="D158"/>
      <c r="E158"/>
      <c r="F158" s="101"/>
      <c r="G158" s="115"/>
      <c r="H158"/>
    </row>
    <row r="159" spans="1:8" ht="15" customHeight="1">
      <c r="A159"/>
      <c r="B159"/>
      <c r="C159"/>
      <c r="D159"/>
      <c r="E159"/>
      <c r="F159" s="101"/>
      <c r="G159" s="115"/>
      <c r="H159"/>
    </row>
    <row r="160" spans="1:8" ht="15" customHeight="1">
      <c r="A160"/>
      <c r="B160"/>
      <c r="C160"/>
      <c r="D160"/>
      <c r="E160"/>
      <c r="F160" s="101"/>
      <c r="G160" s="115"/>
      <c r="H160"/>
    </row>
    <row r="161" spans="1:8" ht="15" customHeight="1">
      <c r="A161"/>
      <c r="B161"/>
      <c r="C161"/>
      <c r="D161"/>
      <c r="E161"/>
      <c r="F161" s="101"/>
      <c r="G161" s="115"/>
      <c r="H161"/>
    </row>
    <row r="162" spans="1:8" ht="15" customHeight="1">
      <c r="A162"/>
      <c r="B162"/>
      <c r="C162"/>
      <c r="D162"/>
      <c r="E162"/>
      <c r="F162" s="101"/>
      <c r="G162" s="115"/>
      <c r="H162"/>
    </row>
    <row r="163" spans="1:8" ht="15" customHeight="1">
      <c r="A163"/>
      <c r="B163"/>
      <c r="C163"/>
      <c r="D163"/>
      <c r="E163"/>
      <c r="F163" s="101"/>
      <c r="G163" s="115"/>
      <c r="H163"/>
    </row>
    <row r="164" spans="1:8" ht="15" customHeight="1">
      <c r="A164"/>
      <c r="B164"/>
      <c r="C164"/>
      <c r="D164"/>
      <c r="E164"/>
      <c r="F164" s="101"/>
      <c r="G164" s="115"/>
      <c r="H164"/>
    </row>
    <row r="165" spans="1:8" ht="15" customHeight="1">
      <c r="A165"/>
      <c r="B165"/>
      <c r="C165"/>
      <c r="D165"/>
      <c r="E165"/>
      <c r="F165" s="101"/>
      <c r="G165" s="115"/>
      <c r="H165"/>
    </row>
    <row r="166" spans="1:8" ht="15" customHeight="1">
      <c r="A166"/>
      <c r="B166"/>
      <c r="C166"/>
      <c r="D166"/>
      <c r="E166"/>
      <c r="F166" s="101"/>
      <c r="G166" s="115"/>
      <c r="H166"/>
    </row>
    <row r="167" spans="1:8" ht="15" customHeight="1">
      <c r="A167"/>
      <c r="B167"/>
      <c r="C167"/>
      <c r="D167"/>
      <c r="E167"/>
      <c r="F167" s="101"/>
      <c r="G167" s="115"/>
      <c r="H167"/>
    </row>
    <row r="168" spans="1:8" ht="15" customHeight="1">
      <c r="A168"/>
      <c r="B168"/>
      <c r="C168"/>
      <c r="D168"/>
      <c r="E168"/>
      <c r="F168" s="101"/>
      <c r="G168" s="115"/>
      <c r="H168"/>
    </row>
    <row r="169" spans="1:8" ht="15" customHeight="1">
      <c r="A169"/>
      <c r="B169"/>
      <c r="C169"/>
      <c r="D169"/>
      <c r="E169"/>
      <c r="F169" s="101"/>
      <c r="G169" s="115"/>
      <c r="H169"/>
    </row>
    <row r="170" spans="1:8" ht="15" customHeight="1">
      <c r="A170"/>
      <c r="B170"/>
      <c r="C170"/>
      <c r="D170"/>
      <c r="E170"/>
      <c r="F170" s="101"/>
      <c r="G170" s="115"/>
      <c r="H170"/>
    </row>
    <row r="171" spans="1:8" ht="15" customHeight="1">
      <c r="A171"/>
      <c r="B171"/>
      <c r="C171"/>
      <c r="D171"/>
      <c r="E171"/>
      <c r="F171" s="101"/>
      <c r="G171" s="115"/>
      <c r="H171"/>
    </row>
    <row r="172" spans="1:8" ht="15" customHeight="1">
      <c r="A172"/>
      <c r="B172"/>
      <c r="C172"/>
      <c r="D172"/>
      <c r="E172"/>
      <c r="F172" s="101"/>
      <c r="G172" s="115"/>
      <c r="H172"/>
    </row>
    <row r="173" spans="1:8" ht="15" customHeight="1">
      <c r="A173"/>
      <c r="B173"/>
      <c r="C173"/>
      <c r="D173"/>
      <c r="E173"/>
      <c r="F173" s="101"/>
      <c r="G173" s="115"/>
      <c r="H173"/>
    </row>
    <row r="174" spans="1:8" ht="15" customHeight="1">
      <c r="A174"/>
      <c r="B174"/>
      <c r="C174"/>
      <c r="D174"/>
      <c r="E174"/>
      <c r="F174" s="101"/>
      <c r="G174" s="115"/>
      <c r="H174"/>
    </row>
    <row r="175" spans="1:8" ht="15" customHeight="1">
      <c r="A175"/>
      <c r="B175"/>
      <c r="C175"/>
      <c r="D175"/>
      <c r="E175"/>
      <c r="F175" s="101"/>
      <c r="G175" s="115"/>
      <c r="H175"/>
    </row>
    <row r="176" spans="1:8" ht="15" customHeight="1">
      <c r="A176"/>
      <c r="B176"/>
      <c r="C176"/>
      <c r="D176"/>
      <c r="E176"/>
      <c r="F176" s="101"/>
      <c r="G176" s="115"/>
      <c r="H176"/>
    </row>
    <row r="177" spans="1:8" ht="15" customHeight="1">
      <c r="A177"/>
      <c r="B177"/>
      <c r="C177"/>
      <c r="D177"/>
      <c r="E177"/>
      <c r="F177" s="101"/>
      <c r="G177" s="115"/>
      <c r="H177"/>
    </row>
    <row r="178" spans="1:8" ht="15" customHeight="1">
      <c r="A178"/>
      <c r="B178"/>
      <c r="C178"/>
      <c r="D178"/>
      <c r="E178"/>
      <c r="F178" s="101"/>
      <c r="G178" s="115"/>
      <c r="H178"/>
    </row>
    <row r="179" spans="1:8" ht="15" customHeight="1">
      <c r="A179"/>
      <c r="B179"/>
      <c r="C179"/>
      <c r="D179"/>
      <c r="E179"/>
      <c r="F179" s="101"/>
      <c r="G179" s="115"/>
      <c r="H179"/>
    </row>
    <row r="180" spans="1:8" ht="15" customHeight="1">
      <c r="A180"/>
      <c r="B180"/>
      <c r="C180"/>
      <c r="D180"/>
      <c r="E180"/>
      <c r="F180" s="101"/>
      <c r="G180" s="115"/>
      <c r="H180"/>
    </row>
    <row r="181" spans="1:8" ht="15" customHeight="1">
      <c r="A181"/>
      <c r="B181"/>
      <c r="C181"/>
      <c r="D181"/>
      <c r="E181"/>
      <c r="F181" s="101"/>
      <c r="G181" s="115"/>
      <c r="H181"/>
    </row>
    <row r="182" spans="1:8" ht="15" customHeight="1">
      <c r="A182"/>
      <c r="B182"/>
      <c r="C182"/>
      <c r="D182"/>
      <c r="E182"/>
      <c r="F182" s="101"/>
      <c r="G182" s="115"/>
      <c r="H182"/>
    </row>
    <row r="183" spans="1:8" ht="15" customHeight="1">
      <c r="A183"/>
      <c r="B183"/>
      <c r="C183"/>
      <c r="D183"/>
      <c r="E183"/>
      <c r="F183" s="101"/>
      <c r="G183" s="115"/>
      <c r="H183"/>
    </row>
    <row r="184" spans="1:8" ht="15" customHeight="1">
      <c r="A184"/>
      <c r="B184"/>
      <c r="C184"/>
      <c r="D184"/>
      <c r="E184"/>
      <c r="F184" s="101"/>
      <c r="G184" s="115"/>
      <c r="H184"/>
    </row>
    <row r="185" spans="1:8" ht="15" customHeight="1">
      <c r="A185"/>
      <c r="B185"/>
      <c r="C185"/>
      <c r="D185"/>
      <c r="E185"/>
      <c r="F185" s="101"/>
      <c r="G185" s="115"/>
      <c r="H185"/>
    </row>
    <row r="186" spans="1:8" ht="15" customHeight="1">
      <c r="A186"/>
      <c r="B186"/>
      <c r="C186"/>
      <c r="D186"/>
      <c r="E186"/>
      <c r="F186" s="101"/>
      <c r="G186" s="115"/>
      <c r="H186"/>
    </row>
    <row r="187" spans="1:8" ht="15" customHeight="1">
      <c r="A187"/>
      <c r="B187"/>
      <c r="C187"/>
      <c r="D187"/>
      <c r="E187"/>
      <c r="F187" s="101"/>
      <c r="G187" s="115"/>
      <c r="H187"/>
    </row>
    <row r="188" spans="1:8" ht="15" customHeight="1">
      <c r="A188"/>
      <c r="B188"/>
      <c r="C188"/>
      <c r="D188"/>
      <c r="E188"/>
      <c r="F188" s="101"/>
      <c r="G188" s="115"/>
      <c r="H188"/>
    </row>
    <row r="189" spans="1:8" ht="15" customHeight="1">
      <c r="A189"/>
      <c r="B189"/>
      <c r="C189"/>
      <c r="D189"/>
      <c r="E189"/>
      <c r="F189" s="101"/>
      <c r="G189" s="115"/>
      <c r="H189"/>
    </row>
    <row r="190" spans="1:8" ht="15" customHeight="1">
      <c r="A190"/>
      <c r="B190"/>
      <c r="C190"/>
      <c r="D190"/>
      <c r="E190"/>
      <c r="F190" s="101"/>
      <c r="G190" s="115"/>
      <c r="H190"/>
    </row>
    <row r="191" spans="1:8" ht="15" customHeight="1">
      <c r="A191"/>
      <c r="B191"/>
      <c r="C191"/>
      <c r="D191"/>
      <c r="E191"/>
      <c r="F191" s="101"/>
      <c r="G191" s="115"/>
      <c r="H191"/>
    </row>
    <row r="192" spans="1:8" ht="15" customHeight="1">
      <c r="A192"/>
      <c r="B192"/>
      <c r="C192"/>
      <c r="D192"/>
      <c r="E192"/>
      <c r="F192" s="101"/>
      <c r="G192" s="115"/>
      <c r="H192"/>
    </row>
    <row r="193" spans="1:8" ht="15" customHeight="1">
      <c r="A193"/>
      <c r="B193"/>
      <c r="C193"/>
      <c r="D193"/>
      <c r="E193"/>
      <c r="F193" s="101"/>
      <c r="G193" s="115"/>
      <c r="H193"/>
    </row>
    <row r="194" spans="1:8" ht="15" customHeight="1">
      <c r="A194"/>
      <c r="B194"/>
      <c r="C194"/>
      <c r="D194"/>
      <c r="E194"/>
      <c r="F194" s="101"/>
      <c r="G194" s="115"/>
      <c r="H194"/>
    </row>
    <row r="195" spans="1:8" ht="15" customHeight="1">
      <c r="A195"/>
      <c r="B195"/>
      <c r="C195"/>
      <c r="D195"/>
      <c r="E195"/>
      <c r="F195" s="101"/>
      <c r="G195" s="115"/>
      <c r="H195"/>
    </row>
    <row r="196" spans="1:8" ht="15" customHeight="1">
      <c r="A196"/>
      <c r="B196"/>
      <c r="C196"/>
      <c r="D196"/>
      <c r="E196"/>
      <c r="F196" s="101"/>
      <c r="G196" s="115"/>
      <c r="H196"/>
    </row>
    <row r="197" spans="1:8" ht="15" customHeight="1">
      <c r="A197"/>
      <c r="B197"/>
      <c r="C197"/>
      <c r="D197"/>
      <c r="E197"/>
      <c r="F197" s="101"/>
      <c r="G197" s="115"/>
      <c r="H197"/>
    </row>
    <row r="198" spans="1:8" ht="15" customHeight="1">
      <c r="A198"/>
      <c r="B198"/>
      <c r="C198"/>
      <c r="D198"/>
      <c r="E198"/>
      <c r="F198" s="101"/>
      <c r="G198" s="115"/>
      <c r="H198"/>
    </row>
    <row r="199" spans="1:8" ht="15" customHeight="1">
      <c r="A199"/>
      <c r="B199"/>
      <c r="C199"/>
      <c r="D199"/>
      <c r="E199"/>
      <c r="F199" s="101"/>
      <c r="G199" s="115"/>
      <c r="H199"/>
    </row>
    <row r="200" spans="1:8" ht="15" customHeight="1">
      <c r="A200"/>
      <c r="B200"/>
      <c r="C200"/>
      <c r="D200"/>
      <c r="E200"/>
      <c r="F200" s="101"/>
      <c r="G200" s="115"/>
      <c r="H200"/>
    </row>
    <row r="201" spans="1:8" ht="15" customHeight="1">
      <c r="A201"/>
      <c r="B201"/>
      <c r="C201"/>
      <c r="D201"/>
      <c r="E201"/>
      <c r="F201" s="101"/>
      <c r="G201" s="115"/>
      <c r="H201"/>
    </row>
    <row r="202" spans="1:8" ht="15" customHeight="1">
      <c r="A202"/>
      <c r="B202"/>
      <c r="C202"/>
      <c r="D202"/>
      <c r="E202"/>
      <c r="F202" s="101"/>
      <c r="G202" s="115"/>
      <c r="H202"/>
    </row>
    <row r="203" spans="1:8" ht="15" customHeight="1">
      <c r="A203"/>
      <c r="B203"/>
      <c r="C203"/>
      <c r="D203"/>
      <c r="E203"/>
      <c r="F203" s="101"/>
      <c r="G203" s="115"/>
      <c r="H203"/>
    </row>
    <row r="204" spans="1:8" ht="15" customHeight="1">
      <c r="A204"/>
      <c r="B204"/>
      <c r="C204"/>
      <c r="D204"/>
      <c r="E204"/>
      <c r="F204" s="101"/>
      <c r="G204" s="115"/>
      <c r="H204"/>
    </row>
    <row r="205" spans="1:8" ht="15" customHeight="1">
      <c r="A205"/>
      <c r="B205"/>
      <c r="C205"/>
      <c r="D205"/>
      <c r="E205"/>
      <c r="F205" s="101"/>
      <c r="G205" s="115"/>
      <c r="H205"/>
    </row>
    <row r="206" spans="1:8" ht="15" customHeight="1">
      <c r="A206"/>
      <c r="B206"/>
      <c r="C206"/>
      <c r="D206"/>
      <c r="E206"/>
      <c r="F206" s="101"/>
      <c r="G206" s="115"/>
      <c r="H206"/>
    </row>
    <row r="207" spans="1:8" ht="15" customHeight="1">
      <c r="A207"/>
      <c r="B207"/>
      <c r="C207"/>
      <c r="D207"/>
      <c r="E207"/>
      <c r="F207" s="101"/>
      <c r="G207" s="115"/>
      <c r="H207"/>
    </row>
    <row r="208" spans="1:8" ht="15" customHeight="1">
      <c r="A208"/>
      <c r="B208"/>
      <c r="C208"/>
      <c r="D208"/>
      <c r="E208"/>
      <c r="F208" s="101"/>
      <c r="G208" s="115"/>
      <c r="H208"/>
    </row>
    <row r="209" spans="1:8" ht="15" customHeight="1">
      <c r="A209"/>
      <c r="B209"/>
      <c r="C209"/>
      <c r="D209"/>
      <c r="E209"/>
      <c r="F209" s="101"/>
      <c r="G209" s="115"/>
      <c r="H209"/>
    </row>
    <row r="210" spans="1:8" ht="15" customHeight="1">
      <c r="A210"/>
      <c r="B210"/>
      <c r="C210"/>
      <c r="D210"/>
      <c r="E210"/>
      <c r="F210" s="101"/>
      <c r="G210" s="115"/>
      <c r="H210"/>
    </row>
    <row r="211" spans="1:8" ht="15" customHeight="1">
      <c r="A211"/>
      <c r="B211"/>
      <c r="C211"/>
      <c r="D211"/>
      <c r="E211"/>
      <c r="F211" s="101"/>
      <c r="G211" s="115"/>
      <c r="H211"/>
    </row>
    <row r="212" spans="1:8" ht="15" customHeight="1">
      <c r="A212"/>
      <c r="B212"/>
      <c r="C212"/>
      <c r="D212"/>
      <c r="E212"/>
      <c r="F212" s="101"/>
      <c r="G212" s="115"/>
      <c r="H212"/>
    </row>
    <row r="213" spans="1:8" ht="15" customHeight="1">
      <c r="A213"/>
      <c r="B213"/>
      <c r="C213"/>
      <c r="D213"/>
      <c r="E213"/>
      <c r="F213" s="101"/>
      <c r="G213" s="115"/>
      <c r="H213"/>
    </row>
    <row r="214" spans="1:8" ht="15" customHeight="1">
      <c r="A214"/>
      <c r="B214"/>
      <c r="C214"/>
      <c r="D214"/>
      <c r="E214"/>
      <c r="F214" s="101"/>
      <c r="G214" s="115"/>
      <c r="H214"/>
    </row>
    <row r="215" spans="1:8" ht="15" customHeight="1">
      <c r="A215"/>
      <c r="B215"/>
      <c r="C215"/>
      <c r="D215"/>
      <c r="E215"/>
      <c r="F215" s="101"/>
      <c r="G215" s="115"/>
      <c r="H215"/>
    </row>
    <row r="216" spans="1:8" ht="15" customHeight="1">
      <c r="A216"/>
      <c r="B216"/>
      <c r="C216"/>
      <c r="D216"/>
      <c r="E216"/>
      <c r="F216" s="101"/>
      <c r="G216" s="115"/>
      <c r="H216"/>
    </row>
    <row r="217" spans="1:8" ht="15" customHeight="1">
      <c r="A217"/>
      <c r="B217"/>
      <c r="C217"/>
      <c r="D217"/>
      <c r="E217"/>
      <c r="F217" s="101"/>
      <c r="G217" s="115"/>
      <c r="H217"/>
    </row>
    <row r="218" spans="1:8" ht="15" customHeight="1">
      <c r="A218"/>
      <c r="B218"/>
      <c r="C218"/>
      <c r="D218"/>
      <c r="E218"/>
      <c r="F218" s="101"/>
      <c r="G218" s="115"/>
      <c r="H218"/>
    </row>
    <row r="219" spans="1:8" ht="15" customHeight="1">
      <c r="A219"/>
      <c r="B219"/>
      <c r="C219"/>
      <c r="D219"/>
      <c r="E219"/>
      <c r="F219" s="101"/>
      <c r="G219" s="115"/>
      <c r="H219"/>
    </row>
    <row r="220" spans="1:8" ht="15" customHeight="1">
      <c r="A220"/>
      <c r="B220"/>
      <c r="C220"/>
      <c r="D220"/>
      <c r="E220"/>
      <c r="F220" s="101"/>
      <c r="G220" s="115"/>
      <c r="H220"/>
    </row>
    <row r="221" spans="1:8" ht="15" customHeight="1">
      <c r="A221"/>
      <c r="B221"/>
      <c r="C221"/>
      <c r="D221"/>
      <c r="E221"/>
      <c r="F221" s="101"/>
      <c r="G221" s="115"/>
      <c r="H221"/>
    </row>
    <row r="222" spans="1:8" ht="15" customHeight="1">
      <c r="A222"/>
      <c r="B222"/>
      <c r="C222"/>
      <c r="D222"/>
      <c r="E222"/>
      <c r="F222" s="101"/>
      <c r="G222" s="115"/>
      <c r="H222"/>
    </row>
    <row r="223" spans="1:8" ht="15" customHeight="1">
      <c r="A223"/>
      <c r="B223"/>
      <c r="C223"/>
      <c r="D223"/>
      <c r="E223"/>
      <c r="F223" s="101"/>
      <c r="G223" s="115"/>
      <c r="H223"/>
    </row>
    <row r="224" spans="1:8" ht="15" customHeight="1">
      <c r="A224"/>
      <c r="B224"/>
      <c r="C224"/>
      <c r="D224"/>
      <c r="E224"/>
      <c r="F224" s="101"/>
      <c r="G224" s="115"/>
      <c r="H224"/>
    </row>
    <row r="225" spans="1:8" ht="15" customHeight="1">
      <c r="A225"/>
      <c r="B225"/>
      <c r="C225"/>
      <c r="D225"/>
      <c r="E225"/>
      <c r="F225" s="101"/>
      <c r="G225" s="115"/>
      <c r="H225"/>
    </row>
    <row r="226" spans="1:8" ht="15" customHeight="1">
      <c r="A226"/>
      <c r="B226"/>
      <c r="C226"/>
      <c r="D226"/>
      <c r="E226"/>
      <c r="F226" s="101"/>
      <c r="G226" s="115"/>
      <c r="H226"/>
    </row>
    <row r="227" spans="1:8" ht="15" customHeight="1">
      <c r="A227"/>
      <c r="B227"/>
      <c r="C227"/>
      <c r="D227"/>
      <c r="E227"/>
      <c r="F227" s="101"/>
      <c r="G227" s="115"/>
      <c r="H227"/>
    </row>
    <row r="228" spans="1:8" ht="15" customHeight="1">
      <c r="A228"/>
      <c r="B228"/>
      <c r="C228"/>
      <c r="D228"/>
      <c r="E228"/>
      <c r="F228" s="101"/>
      <c r="G228" s="115"/>
      <c r="H228"/>
    </row>
    <row r="229" spans="1:8" ht="15" customHeight="1">
      <c r="A229"/>
      <c r="B229"/>
      <c r="C229"/>
      <c r="D229"/>
      <c r="E229"/>
      <c r="F229" s="101"/>
      <c r="G229" s="115"/>
      <c r="H229"/>
    </row>
    <row r="230" spans="1:8" ht="15" customHeight="1">
      <c r="A230"/>
      <c r="B230"/>
      <c r="C230"/>
      <c r="D230"/>
      <c r="E230"/>
      <c r="F230" s="101"/>
      <c r="G230" s="115"/>
      <c r="H230"/>
    </row>
    <row r="231" spans="1:8" ht="15" customHeight="1">
      <c r="A231"/>
      <c r="B231"/>
      <c r="C231"/>
      <c r="D231"/>
      <c r="E231"/>
      <c r="F231" s="101"/>
      <c r="G231" s="115"/>
      <c r="H231"/>
    </row>
    <row r="232" spans="1:8" ht="15" customHeight="1">
      <c r="A232"/>
      <c r="B232"/>
      <c r="C232"/>
      <c r="D232"/>
      <c r="E232"/>
      <c r="F232" s="101"/>
      <c r="G232" s="115"/>
      <c r="H232"/>
    </row>
    <row r="233" spans="1:8" ht="15" customHeight="1">
      <c r="A233"/>
      <c r="B233"/>
      <c r="C233"/>
      <c r="D233"/>
      <c r="E233"/>
      <c r="F233" s="101"/>
      <c r="G233" s="115"/>
      <c r="H233"/>
    </row>
    <row r="234" spans="1:8" ht="15" customHeight="1">
      <c r="A234"/>
      <c r="B234"/>
      <c r="C234"/>
      <c r="D234"/>
      <c r="E234"/>
      <c r="F234" s="101"/>
      <c r="G234" s="115"/>
      <c r="H234"/>
    </row>
    <row r="235" spans="1:8" ht="15" customHeight="1">
      <c r="A235"/>
      <c r="B235"/>
      <c r="C235"/>
      <c r="D235"/>
      <c r="E235"/>
      <c r="F235" s="101"/>
      <c r="G235" s="115"/>
      <c r="H235"/>
    </row>
    <row r="236" spans="1:8" ht="15" customHeight="1">
      <c r="A236"/>
      <c r="B236"/>
      <c r="C236"/>
      <c r="D236"/>
      <c r="E236"/>
      <c r="F236" s="101"/>
      <c r="G236" s="115"/>
      <c r="H236"/>
    </row>
    <row r="237" spans="1:8" ht="15" customHeight="1">
      <c r="A237"/>
      <c r="B237"/>
      <c r="C237"/>
      <c r="D237"/>
      <c r="E237"/>
      <c r="F237" s="101"/>
      <c r="G237" s="115"/>
      <c r="H237"/>
    </row>
    <row r="238" spans="1:8" ht="15" customHeight="1">
      <c r="A238"/>
      <c r="B238"/>
      <c r="C238"/>
      <c r="D238"/>
      <c r="E238"/>
      <c r="F238" s="101"/>
      <c r="G238" s="115"/>
      <c r="H238"/>
    </row>
    <row r="239" spans="1:8" ht="15" customHeight="1">
      <c r="A239"/>
      <c r="B239"/>
      <c r="C239"/>
      <c r="D239"/>
      <c r="E239"/>
      <c r="F239" s="101"/>
      <c r="G239" s="115"/>
      <c r="H239"/>
    </row>
    <row r="240" spans="1:8" ht="15" customHeight="1">
      <c r="A240"/>
      <c r="B240"/>
      <c r="C240"/>
      <c r="D240"/>
      <c r="E240"/>
      <c r="F240" s="101"/>
      <c r="G240" s="115"/>
      <c r="H240"/>
    </row>
    <row r="241" spans="1:8" ht="15" customHeight="1">
      <c r="A241"/>
      <c r="B241"/>
      <c r="C241"/>
      <c r="D241"/>
      <c r="E241"/>
      <c r="F241" s="101"/>
      <c r="G241" s="115"/>
      <c r="H241"/>
    </row>
    <row r="242" spans="1:8" ht="15" customHeight="1">
      <c r="A242"/>
      <c r="B242"/>
      <c r="C242"/>
      <c r="D242"/>
      <c r="E242"/>
      <c r="F242" s="101"/>
      <c r="G242" s="115"/>
      <c r="H242"/>
    </row>
    <row r="243" spans="1:8" ht="15" customHeight="1">
      <c r="A243"/>
      <c r="B243"/>
      <c r="C243"/>
      <c r="D243"/>
      <c r="E243"/>
      <c r="F243" s="101"/>
      <c r="G243" s="115"/>
      <c r="H243"/>
    </row>
    <row r="244" spans="1:8" ht="15" customHeight="1">
      <c r="A244"/>
      <c r="B244"/>
      <c r="C244"/>
      <c r="D244"/>
      <c r="E244"/>
      <c r="F244" s="101"/>
      <c r="G244" s="115"/>
      <c r="H244"/>
    </row>
    <row r="245" spans="1:8" ht="15" customHeight="1">
      <c r="A245"/>
      <c r="B245"/>
      <c r="C245"/>
      <c r="D245"/>
      <c r="E245"/>
      <c r="F245" s="101"/>
      <c r="G245" s="115"/>
      <c r="H245"/>
    </row>
    <row r="246" spans="1:8" ht="15" customHeight="1">
      <c r="A246"/>
      <c r="B246"/>
      <c r="C246"/>
      <c r="D246"/>
      <c r="E246"/>
      <c r="F246" s="101"/>
      <c r="G246" s="115"/>
      <c r="H246"/>
    </row>
    <row r="247" spans="1:8" ht="15" customHeight="1">
      <c r="A247"/>
      <c r="B247"/>
      <c r="C247"/>
      <c r="D247"/>
      <c r="E247"/>
      <c r="F247" s="101"/>
      <c r="G247" s="115"/>
      <c r="H247"/>
    </row>
    <row r="248" spans="1:8" ht="15" customHeight="1">
      <c r="A248"/>
      <c r="B248"/>
      <c r="C248"/>
      <c r="D248"/>
      <c r="E248"/>
      <c r="F248" s="101"/>
      <c r="G248" s="115"/>
      <c r="H248"/>
    </row>
    <row r="249" spans="1:8" ht="15" customHeight="1">
      <c r="A249"/>
      <c r="B249"/>
      <c r="C249"/>
      <c r="D249"/>
      <c r="E249"/>
      <c r="F249" s="101"/>
      <c r="G249" s="115"/>
      <c r="H249"/>
    </row>
    <row r="250" spans="1:8" ht="15" customHeight="1">
      <c r="A250"/>
      <c r="B250"/>
      <c r="C250"/>
      <c r="D250"/>
      <c r="E250"/>
      <c r="F250" s="101"/>
      <c r="G250" s="115"/>
      <c r="H250"/>
    </row>
    <row r="251" spans="1:8" ht="15" customHeight="1">
      <c r="A251"/>
      <c r="B251"/>
      <c r="C251"/>
      <c r="D251"/>
      <c r="E251"/>
      <c r="F251" s="101"/>
      <c r="G251" s="115"/>
      <c r="H251"/>
    </row>
    <row r="252" spans="1:8" ht="15" customHeight="1">
      <c r="A252"/>
      <c r="B252"/>
      <c r="C252"/>
      <c r="D252"/>
      <c r="E252"/>
      <c r="F252" s="101"/>
      <c r="G252" s="115"/>
      <c r="H252"/>
    </row>
    <row r="253" spans="1:8" ht="15" customHeight="1">
      <c r="A253"/>
      <c r="B253"/>
      <c r="C253"/>
      <c r="D253"/>
      <c r="E253"/>
      <c r="F253" s="101"/>
      <c r="G253" s="115"/>
      <c r="H253"/>
    </row>
    <row r="254" spans="1:8" ht="15" customHeight="1">
      <c r="A254"/>
      <c r="B254"/>
      <c r="C254"/>
      <c r="D254"/>
      <c r="E254"/>
      <c r="F254" s="101"/>
      <c r="G254" s="115"/>
      <c r="H254"/>
    </row>
    <row r="255" spans="1:8" ht="15" customHeight="1">
      <c r="A255"/>
      <c r="B255"/>
      <c r="C255"/>
      <c r="D255"/>
      <c r="E255"/>
      <c r="F255" s="101"/>
      <c r="G255" s="115"/>
      <c r="H255"/>
    </row>
    <row r="256" spans="1:8" ht="15" customHeight="1">
      <c r="A256"/>
      <c r="B256"/>
      <c r="C256"/>
      <c r="D256"/>
      <c r="E256"/>
      <c r="F256" s="101"/>
      <c r="G256" s="115"/>
      <c r="H256"/>
    </row>
    <row r="257" spans="1:8" ht="15" customHeight="1">
      <c r="A257"/>
      <c r="B257"/>
      <c r="C257"/>
      <c r="D257"/>
      <c r="E257"/>
      <c r="F257" s="101"/>
      <c r="G257" s="115"/>
      <c r="H257"/>
    </row>
    <row r="258" spans="1:8" ht="15" customHeight="1">
      <c r="A258"/>
      <c r="B258"/>
      <c r="C258"/>
      <c r="D258"/>
      <c r="E258"/>
      <c r="F258" s="101"/>
      <c r="G258" s="115"/>
      <c r="H258"/>
    </row>
    <row r="259" spans="1:8" ht="15" customHeight="1">
      <c r="A259"/>
      <c r="B259"/>
      <c r="C259"/>
      <c r="D259"/>
      <c r="E259"/>
      <c r="F259" s="101"/>
      <c r="G259" s="115"/>
      <c r="H259"/>
    </row>
    <row r="260" spans="1:8" ht="15" customHeight="1">
      <c r="A260"/>
      <c r="B260"/>
      <c r="C260"/>
      <c r="D260"/>
      <c r="E260"/>
      <c r="F260" s="101"/>
      <c r="G260" s="115"/>
      <c r="H260"/>
    </row>
    <row r="261" spans="1:8" ht="15" customHeight="1">
      <c r="A261"/>
      <c r="B261"/>
      <c r="C261"/>
      <c r="D261"/>
      <c r="E261"/>
      <c r="F261" s="101"/>
      <c r="G261" s="115"/>
      <c r="H261"/>
    </row>
    <row r="262" spans="1:8" ht="15" customHeight="1">
      <c r="A262"/>
      <c r="B262"/>
      <c r="C262"/>
      <c r="D262"/>
      <c r="E262"/>
      <c r="F262" s="101"/>
      <c r="G262" s="115"/>
      <c r="H262"/>
    </row>
    <row r="263" spans="1:8" ht="15" customHeight="1">
      <c r="A263"/>
      <c r="B263"/>
      <c r="C263"/>
      <c r="D263"/>
      <c r="E263"/>
      <c r="F263" s="101"/>
      <c r="G263" s="115"/>
      <c r="H263"/>
    </row>
    <row r="264" spans="1:8" ht="15" customHeight="1">
      <c r="A264"/>
      <c r="B264"/>
      <c r="C264"/>
      <c r="D264"/>
      <c r="E264"/>
      <c r="F264" s="101"/>
      <c r="G264" s="115"/>
      <c r="H264"/>
    </row>
    <row r="265" spans="1:8" ht="15" customHeight="1">
      <c r="A265"/>
      <c r="B265"/>
      <c r="C265"/>
      <c r="D265"/>
      <c r="E265"/>
      <c r="F265" s="101"/>
      <c r="G265" s="115"/>
      <c r="H265"/>
    </row>
    <row r="266" spans="1:8" ht="15" customHeight="1">
      <c r="A266"/>
      <c r="B266"/>
      <c r="C266"/>
      <c r="D266"/>
      <c r="E266"/>
      <c r="F266" s="101"/>
      <c r="G266" s="115"/>
      <c r="H266"/>
    </row>
    <row r="267" spans="1:8" ht="15" customHeight="1">
      <c r="A267"/>
      <c r="B267"/>
      <c r="C267"/>
      <c r="D267"/>
      <c r="E267"/>
      <c r="F267" s="101"/>
      <c r="G267" s="115"/>
      <c r="H267"/>
    </row>
    <row r="268" spans="1:8" ht="15" customHeight="1">
      <c r="A268"/>
      <c r="B268"/>
      <c r="C268"/>
      <c r="D268"/>
      <c r="E268"/>
      <c r="F268" s="101"/>
      <c r="G268" s="115"/>
      <c r="H268"/>
    </row>
    <row r="269" spans="1:8" ht="15" customHeight="1">
      <c r="A269"/>
      <c r="B269"/>
      <c r="C269"/>
      <c r="D269"/>
      <c r="E269"/>
      <c r="F269" s="101"/>
      <c r="G269" s="115"/>
      <c r="H269"/>
    </row>
    <row r="270" spans="1:8" ht="15" customHeight="1">
      <c r="A270"/>
      <c r="B270"/>
      <c r="C270"/>
      <c r="D270"/>
      <c r="E270"/>
      <c r="F270" s="101"/>
      <c r="G270" s="115"/>
      <c r="H270"/>
    </row>
    <row r="271" spans="1:8" ht="15" customHeight="1">
      <c r="A271"/>
      <c r="B271"/>
      <c r="C271"/>
      <c r="D271"/>
      <c r="E271"/>
      <c r="F271" s="101"/>
      <c r="G271" s="115"/>
      <c r="H271"/>
    </row>
    <row r="272" spans="1:8" ht="15" customHeight="1">
      <c r="A272"/>
      <c r="B272"/>
      <c r="C272"/>
      <c r="D272"/>
      <c r="E272"/>
      <c r="F272" s="101"/>
      <c r="G272" s="115"/>
      <c r="H272"/>
    </row>
    <row r="273" spans="1:8" ht="15" customHeight="1">
      <c r="A273"/>
      <c r="B273"/>
      <c r="C273"/>
      <c r="D273"/>
      <c r="E273"/>
      <c r="F273" s="101"/>
      <c r="G273" s="115"/>
      <c r="H273"/>
    </row>
    <row r="274" spans="1:8" ht="15" customHeight="1">
      <c r="A274"/>
      <c r="B274"/>
      <c r="C274"/>
      <c r="D274"/>
      <c r="E274"/>
      <c r="F274" s="101"/>
      <c r="G274" s="115"/>
      <c r="H274"/>
    </row>
    <row r="275" spans="1:8" ht="15" customHeight="1">
      <c r="A275"/>
      <c r="B275"/>
      <c r="C275"/>
      <c r="D275"/>
      <c r="E275"/>
      <c r="F275" s="101"/>
      <c r="G275" s="115"/>
      <c r="H275"/>
    </row>
    <row r="276" spans="1:8" ht="15" customHeight="1">
      <c r="A276"/>
      <c r="B276"/>
      <c r="C276"/>
      <c r="D276"/>
      <c r="E276"/>
      <c r="F276" s="101"/>
      <c r="G276" s="115"/>
      <c r="H276"/>
    </row>
    <row r="277" spans="1:8" ht="15" customHeight="1">
      <c r="A277"/>
      <c r="B277"/>
      <c r="C277"/>
      <c r="D277"/>
      <c r="E277"/>
      <c r="F277" s="101"/>
      <c r="G277" s="115"/>
      <c r="H277"/>
    </row>
    <row r="278" spans="1:8" ht="15" customHeight="1">
      <c r="A278"/>
      <c r="B278"/>
      <c r="C278"/>
      <c r="D278"/>
      <c r="E278"/>
      <c r="F278" s="101"/>
      <c r="G278" s="115"/>
      <c r="H278"/>
    </row>
    <row r="279" spans="1:8" ht="15" customHeight="1">
      <c r="A279"/>
      <c r="B279"/>
      <c r="C279"/>
      <c r="D279"/>
      <c r="E279"/>
      <c r="F279" s="101"/>
      <c r="G279" s="115"/>
      <c r="H279"/>
    </row>
    <row r="280" spans="1:8" ht="15" customHeight="1">
      <c r="A280"/>
      <c r="B280"/>
      <c r="C280"/>
      <c r="D280"/>
      <c r="E280"/>
      <c r="F280" s="101"/>
      <c r="G280" s="115"/>
      <c r="H280"/>
    </row>
    <row r="281" spans="1:8" ht="15" customHeight="1">
      <c r="A281"/>
      <c r="B281"/>
      <c r="C281"/>
      <c r="D281"/>
      <c r="E281"/>
      <c r="F281" s="101"/>
      <c r="G281" s="115"/>
      <c r="H281"/>
    </row>
    <row r="282" spans="1:8" ht="15" customHeight="1">
      <c r="A282"/>
      <c r="B282"/>
      <c r="C282"/>
      <c r="D282"/>
      <c r="E282"/>
      <c r="F282" s="101"/>
      <c r="G282" s="115"/>
      <c r="H282"/>
    </row>
    <row r="283" spans="1:8" ht="15" customHeight="1">
      <c r="A283"/>
      <c r="B283"/>
      <c r="C283"/>
      <c r="D283"/>
      <c r="E283"/>
      <c r="F283" s="101"/>
      <c r="G283" s="115"/>
      <c r="H283"/>
    </row>
    <row r="284" spans="1:8" ht="15" customHeight="1">
      <c r="A284"/>
      <c r="B284"/>
      <c r="C284"/>
      <c r="D284"/>
      <c r="E284"/>
      <c r="F284" s="101"/>
      <c r="G284" s="115"/>
      <c r="H284"/>
    </row>
    <row r="285" spans="1:8" ht="15" customHeight="1">
      <c r="A285"/>
      <c r="B285"/>
      <c r="C285"/>
      <c r="D285"/>
      <c r="E285"/>
      <c r="F285" s="101"/>
      <c r="G285" s="115"/>
      <c r="H285"/>
    </row>
    <row r="286" spans="1:8" ht="15" customHeight="1">
      <c r="A286"/>
      <c r="B286"/>
      <c r="C286"/>
      <c r="D286"/>
      <c r="E286"/>
      <c r="F286" s="101"/>
      <c r="G286" s="115"/>
      <c r="H286"/>
    </row>
    <row r="287" spans="1:8" ht="15" customHeight="1">
      <c r="A287"/>
      <c r="B287"/>
      <c r="C287"/>
      <c r="D287"/>
      <c r="E287"/>
      <c r="F287" s="101"/>
      <c r="G287" s="115"/>
      <c r="H287"/>
    </row>
    <row r="288" spans="1:8" ht="15" customHeight="1">
      <c r="A288"/>
      <c r="B288"/>
      <c r="C288"/>
      <c r="D288"/>
      <c r="E288"/>
      <c r="F288" s="101"/>
      <c r="G288" s="115"/>
      <c r="H288"/>
    </row>
    <row r="289" spans="1:8" ht="15" customHeight="1">
      <c r="A289"/>
      <c r="B289"/>
      <c r="C289"/>
      <c r="D289"/>
      <c r="E289"/>
      <c r="F289" s="101"/>
      <c r="G289" s="115"/>
      <c r="H289"/>
    </row>
    <row r="290" spans="1:8" ht="15" customHeight="1">
      <c r="A290"/>
      <c r="B290"/>
      <c r="C290"/>
      <c r="D290"/>
      <c r="E290"/>
      <c r="F290" s="101"/>
      <c r="G290" s="115"/>
      <c r="H290"/>
    </row>
    <row r="291" spans="1:8" ht="15" customHeight="1">
      <c r="A291"/>
      <c r="B291"/>
      <c r="C291"/>
      <c r="D291"/>
      <c r="E291"/>
      <c r="F291" s="101"/>
      <c r="G291" s="115"/>
      <c r="H291"/>
    </row>
    <row r="292" spans="1:8" ht="15" customHeight="1">
      <c r="A292"/>
      <c r="B292"/>
      <c r="C292"/>
      <c r="D292"/>
      <c r="E292"/>
      <c r="F292" s="101"/>
      <c r="G292" s="115"/>
      <c r="H292"/>
    </row>
    <row r="293" spans="1:8" ht="15" customHeight="1">
      <c r="A293"/>
      <c r="B293"/>
      <c r="C293"/>
      <c r="D293"/>
      <c r="E293"/>
      <c r="F293" s="101"/>
      <c r="G293" s="115"/>
      <c r="H293"/>
    </row>
    <row r="294" spans="1:8" ht="15" customHeight="1">
      <c r="A294"/>
      <c r="B294"/>
      <c r="C294"/>
      <c r="D294"/>
      <c r="E294"/>
      <c r="F294" s="101"/>
      <c r="G294" s="115"/>
      <c r="H294"/>
    </row>
    <row r="295" spans="1:8" ht="15" customHeight="1">
      <c r="A295"/>
      <c r="B295"/>
      <c r="C295"/>
      <c r="D295"/>
      <c r="E295"/>
      <c r="F295" s="101"/>
      <c r="G295" s="115"/>
      <c r="H295"/>
    </row>
    <row r="296" spans="1:8" ht="15" customHeight="1">
      <c r="A296"/>
      <c r="B296"/>
      <c r="C296"/>
      <c r="D296"/>
      <c r="E296"/>
      <c r="F296" s="101"/>
      <c r="G296" s="115"/>
      <c r="H296"/>
    </row>
    <row r="297" spans="1:8" ht="15" customHeight="1">
      <c r="A297"/>
      <c r="B297"/>
      <c r="C297"/>
      <c r="D297"/>
      <c r="E297"/>
      <c r="F297" s="101"/>
      <c r="G297" s="115"/>
      <c r="H297"/>
    </row>
    <row r="298" spans="1:8" ht="15" customHeight="1">
      <c r="A298"/>
      <c r="B298"/>
      <c r="C298"/>
      <c r="D298"/>
      <c r="E298"/>
      <c r="F298" s="101"/>
      <c r="G298" s="115"/>
      <c r="H298"/>
    </row>
    <row r="299" spans="1:8" ht="15" customHeight="1">
      <c r="A299"/>
      <c r="B299"/>
      <c r="C299"/>
      <c r="D299"/>
      <c r="E299"/>
      <c r="F299" s="101"/>
      <c r="G299" s="115"/>
      <c r="H299"/>
    </row>
    <row r="300" spans="1:8" ht="15" customHeight="1">
      <c r="A300"/>
      <c r="B300"/>
      <c r="C300"/>
      <c r="D300"/>
      <c r="E300"/>
      <c r="F300" s="101"/>
      <c r="G300" s="115"/>
      <c r="H300"/>
    </row>
    <row r="301" spans="1:8" ht="15" customHeight="1">
      <c r="A301"/>
      <c r="B301"/>
      <c r="C301"/>
      <c r="D301"/>
      <c r="E301"/>
      <c r="F301" s="101"/>
      <c r="G301" s="115"/>
      <c r="H301"/>
    </row>
    <row r="302" spans="1:8" ht="15" customHeight="1">
      <c r="A302"/>
      <c r="B302"/>
      <c r="C302"/>
      <c r="D302"/>
      <c r="E302"/>
      <c r="F302" s="101"/>
      <c r="G302" s="115"/>
      <c r="H302"/>
    </row>
    <row r="303" spans="1:8" ht="15" customHeight="1">
      <c r="A303"/>
      <c r="B303"/>
      <c r="C303"/>
      <c r="D303"/>
      <c r="E303"/>
      <c r="F303" s="101"/>
      <c r="G303" s="115"/>
      <c r="H303"/>
    </row>
    <row r="304" spans="1:8" ht="15" customHeight="1">
      <c r="A304"/>
      <c r="B304"/>
      <c r="C304"/>
      <c r="D304"/>
      <c r="E304"/>
      <c r="F304" s="101"/>
      <c r="G304" s="115"/>
      <c r="H304"/>
    </row>
    <row r="305" spans="1:8" ht="15" customHeight="1">
      <c r="A305"/>
      <c r="B305"/>
      <c r="C305"/>
      <c r="D305"/>
      <c r="E305"/>
      <c r="F305" s="101"/>
      <c r="G305" s="115"/>
      <c r="H305"/>
    </row>
    <row r="306" spans="1:8" ht="15" customHeight="1">
      <c r="A306"/>
      <c r="B306"/>
      <c r="C306"/>
      <c r="D306"/>
      <c r="E306"/>
      <c r="F306" s="101"/>
      <c r="G306" s="115"/>
      <c r="H306"/>
    </row>
    <row r="307" spans="1:8" ht="15" customHeight="1">
      <c r="A307"/>
      <c r="B307"/>
      <c r="C307"/>
      <c r="D307"/>
      <c r="E307"/>
      <c r="F307" s="101"/>
      <c r="G307" s="115"/>
      <c r="H307"/>
    </row>
    <row r="308" spans="1:8" ht="15" customHeight="1">
      <c r="A308"/>
      <c r="B308"/>
      <c r="C308"/>
      <c r="D308"/>
      <c r="E308"/>
      <c r="F308" s="101"/>
      <c r="G308" s="115"/>
      <c r="H308"/>
    </row>
    <row r="309" spans="1:8" ht="15" customHeight="1">
      <c r="A309"/>
      <c r="B309"/>
      <c r="C309"/>
      <c r="D309"/>
      <c r="E309"/>
      <c r="F309" s="101"/>
      <c r="G309" s="115"/>
      <c r="H309"/>
    </row>
    <row r="310" spans="1:8" ht="15" customHeight="1">
      <c r="A310"/>
      <c r="B310"/>
      <c r="C310"/>
      <c r="D310"/>
      <c r="E310"/>
      <c r="F310" s="101"/>
      <c r="G310" s="115"/>
      <c r="H310"/>
    </row>
    <row r="311" spans="1:8" ht="15" customHeight="1">
      <c r="A311"/>
      <c r="B311"/>
      <c r="C311"/>
      <c r="D311"/>
      <c r="E311"/>
      <c r="F311" s="101"/>
      <c r="G311" s="115"/>
      <c r="H311"/>
    </row>
    <row r="312" spans="1:8" ht="15" customHeight="1">
      <c r="A312"/>
      <c r="B312"/>
      <c r="C312"/>
      <c r="D312"/>
      <c r="E312"/>
      <c r="F312" s="101"/>
      <c r="G312" s="115"/>
      <c r="H312"/>
    </row>
    <row r="313" spans="1:8" ht="15" customHeight="1">
      <c r="A313"/>
      <c r="B313"/>
      <c r="C313"/>
      <c r="D313"/>
      <c r="E313"/>
      <c r="F313" s="101"/>
      <c r="G313" s="115"/>
      <c r="H313"/>
    </row>
    <row r="314" spans="1:8" ht="15" customHeight="1">
      <c r="A314"/>
      <c r="B314"/>
      <c r="C314"/>
      <c r="D314"/>
      <c r="E314"/>
      <c r="F314" s="101"/>
      <c r="G314" s="115"/>
      <c r="H314"/>
    </row>
    <row r="315" spans="1:8" ht="15" customHeight="1">
      <c r="A315"/>
      <c r="B315"/>
      <c r="C315"/>
      <c r="D315"/>
      <c r="E315"/>
      <c r="F315" s="101"/>
      <c r="G315" s="115"/>
      <c r="H315"/>
    </row>
    <row r="316" spans="1:8" ht="15" customHeight="1">
      <c r="A316"/>
      <c r="B316"/>
      <c r="C316"/>
      <c r="D316"/>
      <c r="E316"/>
      <c r="F316" s="101"/>
      <c r="G316" s="115"/>
      <c r="H316"/>
    </row>
    <row r="317" spans="1:8" ht="15" customHeight="1">
      <c r="A317"/>
      <c r="B317"/>
      <c r="C317"/>
      <c r="D317"/>
      <c r="E317"/>
      <c r="F317" s="101"/>
      <c r="G317" s="115"/>
      <c r="H317"/>
    </row>
    <row r="318" spans="1:8" ht="15" customHeight="1">
      <c r="A318"/>
      <c r="B318"/>
      <c r="C318"/>
      <c r="D318"/>
      <c r="E318"/>
      <c r="F318" s="101"/>
      <c r="G318" s="115"/>
      <c r="H318"/>
    </row>
    <row r="319" spans="1:8" ht="15" customHeight="1">
      <c r="A319"/>
      <c r="B319"/>
      <c r="C319"/>
      <c r="D319"/>
      <c r="E319"/>
      <c r="F319" s="101"/>
      <c r="G319" s="115"/>
      <c r="H319"/>
    </row>
    <row r="320" spans="1:8" ht="15" customHeight="1">
      <c r="A320"/>
      <c r="B320"/>
      <c r="C320"/>
      <c r="D320"/>
      <c r="E320"/>
      <c r="F320" s="101"/>
      <c r="G320" s="115"/>
      <c r="H320"/>
    </row>
    <row r="321" spans="1:8" ht="15" customHeight="1">
      <c r="A321"/>
      <c r="B321"/>
      <c r="C321"/>
      <c r="D321"/>
      <c r="E321"/>
      <c r="F321" s="101"/>
      <c r="G321" s="115"/>
      <c r="H321"/>
    </row>
    <row r="322" spans="1:8" ht="15" customHeight="1">
      <c r="A322"/>
      <c r="B322"/>
      <c r="C322"/>
      <c r="D322"/>
      <c r="E322"/>
      <c r="F322" s="101"/>
      <c r="G322" s="115"/>
      <c r="H322"/>
    </row>
    <row r="323" spans="1:8" ht="15" customHeight="1">
      <c r="A323"/>
      <c r="B323"/>
      <c r="C323"/>
      <c r="D323"/>
      <c r="E323"/>
      <c r="F323" s="101"/>
      <c r="G323" s="115"/>
      <c r="H323"/>
    </row>
    <row r="324" spans="1:8" ht="15" customHeight="1">
      <c r="A324"/>
      <c r="B324"/>
      <c r="C324"/>
      <c r="D324"/>
      <c r="E324"/>
      <c r="F324" s="101"/>
      <c r="G324" s="115"/>
      <c r="H324"/>
    </row>
    <row r="325" spans="1:8" ht="15" customHeight="1">
      <c r="A325"/>
      <c r="B325"/>
      <c r="C325"/>
      <c r="D325"/>
      <c r="E325"/>
      <c r="F325" s="101"/>
      <c r="G325" s="115"/>
      <c r="H325"/>
    </row>
    <row r="326" spans="1:8" ht="15" customHeight="1">
      <c r="A326"/>
      <c r="B326"/>
      <c r="C326"/>
      <c r="D326"/>
      <c r="E326"/>
      <c r="F326" s="101"/>
      <c r="G326" s="115"/>
      <c r="H326"/>
    </row>
    <row r="327" spans="1:8" ht="15" customHeight="1">
      <c r="A327"/>
      <c r="B327"/>
      <c r="C327"/>
      <c r="D327"/>
      <c r="E327"/>
      <c r="F327" s="101"/>
      <c r="G327" s="115"/>
      <c r="H327"/>
    </row>
    <row r="328" spans="1:8" ht="15" customHeight="1">
      <c r="A328"/>
      <c r="B328"/>
      <c r="C328"/>
      <c r="D328"/>
      <c r="E328"/>
      <c r="F328" s="101"/>
      <c r="G328" s="115"/>
      <c r="H328"/>
    </row>
    <row r="329" spans="1:8" ht="15" customHeight="1">
      <c r="A329"/>
      <c r="B329"/>
      <c r="C329"/>
      <c r="D329"/>
      <c r="E329"/>
      <c r="F329" s="101"/>
      <c r="G329" s="115"/>
      <c r="H329"/>
    </row>
    <row r="330" spans="1:8" ht="15" customHeight="1">
      <c r="A330"/>
      <c r="B330"/>
      <c r="C330"/>
      <c r="D330"/>
      <c r="E330"/>
      <c r="F330" s="101"/>
      <c r="G330" s="115"/>
      <c r="H330"/>
    </row>
    <row r="331" spans="1:8" ht="15" customHeight="1">
      <c r="A331"/>
      <c r="B331"/>
      <c r="C331"/>
      <c r="D331"/>
      <c r="E331"/>
      <c r="F331" s="101"/>
      <c r="G331" s="115"/>
      <c r="H331"/>
    </row>
    <row r="332" spans="1:8" ht="15" customHeight="1">
      <c r="A332"/>
      <c r="B332"/>
      <c r="C332"/>
      <c r="D332"/>
      <c r="E332"/>
      <c r="F332" s="101"/>
      <c r="G332" s="115"/>
      <c r="H332"/>
    </row>
    <row r="333" spans="1:8" ht="15" customHeight="1">
      <c r="A333"/>
      <c r="B333"/>
      <c r="C333"/>
      <c r="D333"/>
      <c r="E333"/>
      <c r="F333" s="101"/>
      <c r="G333" s="115"/>
      <c r="H333"/>
    </row>
    <row r="334" spans="1:8" ht="15" customHeight="1">
      <c r="A334"/>
      <c r="B334"/>
      <c r="C334"/>
      <c r="D334"/>
      <c r="E334"/>
      <c r="F334" s="101"/>
      <c r="G334" s="115"/>
      <c r="H334"/>
    </row>
    <row r="335" spans="1:8" ht="15" customHeight="1">
      <c r="A335"/>
      <c r="B335"/>
      <c r="C335"/>
      <c r="D335"/>
      <c r="E335"/>
      <c r="F335" s="101"/>
      <c r="G335" s="115"/>
      <c r="H335"/>
    </row>
    <row r="336" spans="1:8" ht="15" customHeight="1">
      <c r="A336"/>
      <c r="B336"/>
      <c r="C336"/>
      <c r="D336"/>
      <c r="E336"/>
      <c r="F336" s="101"/>
      <c r="G336" s="115"/>
      <c r="H336"/>
    </row>
    <row r="337" spans="1:8" ht="15" customHeight="1">
      <c r="A337"/>
      <c r="B337"/>
      <c r="C337"/>
      <c r="D337"/>
      <c r="E337"/>
      <c r="F337" s="101"/>
      <c r="G337" s="115"/>
      <c r="H337"/>
    </row>
    <row r="338" spans="1:8" ht="15" customHeight="1">
      <c r="A338"/>
      <c r="B338"/>
      <c r="C338"/>
      <c r="D338"/>
      <c r="E338"/>
      <c r="F338" s="101"/>
      <c r="G338" s="115"/>
      <c r="H338"/>
    </row>
    <row r="339" spans="1:8" ht="15" customHeight="1">
      <c r="A339"/>
      <c r="B339"/>
      <c r="C339"/>
      <c r="D339"/>
      <c r="E339"/>
      <c r="F339" s="101"/>
      <c r="G339" s="115"/>
      <c r="H339"/>
    </row>
    <row r="340" spans="1:8" ht="15" customHeight="1">
      <c r="A340"/>
      <c r="B340"/>
      <c r="C340"/>
      <c r="D340"/>
      <c r="E340"/>
      <c r="F340" s="101"/>
      <c r="G340" s="115"/>
      <c r="H340"/>
    </row>
    <row r="341" spans="1:8" ht="15" customHeight="1">
      <c r="A341"/>
      <c r="B341"/>
      <c r="C341"/>
      <c r="D341"/>
      <c r="E341"/>
      <c r="F341" s="101"/>
      <c r="G341" s="115"/>
      <c r="H341"/>
    </row>
    <row r="342" spans="1:8" ht="15" customHeight="1">
      <c r="A342"/>
      <c r="B342"/>
      <c r="C342"/>
      <c r="D342"/>
      <c r="E342"/>
      <c r="F342" s="101"/>
      <c r="G342" s="115"/>
      <c r="H342"/>
    </row>
    <row r="343" spans="1:8" ht="15" customHeight="1">
      <c r="A343"/>
      <c r="B343"/>
      <c r="C343"/>
      <c r="D343"/>
      <c r="E343"/>
      <c r="F343" s="101"/>
      <c r="G343" s="115"/>
      <c r="H343"/>
    </row>
    <row r="344" spans="1:8" ht="15" customHeight="1">
      <c r="A344"/>
      <c r="B344"/>
      <c r="C344"/>
      <c r="D344"/>
      <c r="E344"/>
      <c r="F344" s="101"/>
      <c r="G344" s="115"/>
      <c r="H344"/>
    </row>
    <row r="345" spans="1:8" ht="15" customHeight="1">
      <c r="A345"/>
      <c r="B345"/>
      <c r="C345"/>
      <c r="D345"/>
      <c r="E345"/>
      <c r="F345" s="101"/>
      <c r="G345" s="115"/>
      <c r="H345"/>
    </row>
    <row r="346" spans="1:8" ht="15" customHeight="1">
      <c r="A346"/>
      <c r="B346"/>
      <c r="C346"/>
      <c r="D346"/>
      <c r="E346"/>
      <c r="F346" s="101"/>
      <c r="G346" s="115"/>
      <c r="H346"/>
    </row>
    <row r="347" spans="1:8" ht="15" customHeight="1">
      <c r="A347"/>
      <c r="B347"/>
      <c r="C347"/>
      <c r="D347"/>
      <c r="E347"/>
      <c r="F347" s="101"/>
      <c r="G347" s="115"/>
      <c r="H347"/>
    </row>
    <row r="348" spans="1:8" ht="15" customHeight="1">
      <c r="A348"/>
      <c r="B348"/>
      <c r="C348"/>
      <c r="D348"/>
      <c r="E348"/>
      <c r="F348" s="101"/>
      <c r="G348" s="115"/>
      <c r="H348"/>
    </row>
    <row r="349" spans="1:8" ht="15" customHeight="1">
      <c r="A349"/>
      <c r="B349"/>
      <c r="C349"/>
      <c r="D349"/>
      <c r="E349"/>
      <c r="F349" s="101"/>
      <c r="G349" s="115"/>
      <c r="H349"/>
    </row>
    <row r="350" spans="1:8" ht="15" customHeight="1">
      <c r="A350"/>
      <c r="B350"/>
      <c r="C350"/>
      <c r="D350"/>
      <c r="E350"/>
      <c r="F350" s="101"/>
      <c r="G350" s="115"/>
      <c r="H350"/>
    </row>
    <row r="351" spans="1:8" ht="15" customHeight="1">
      <c r="A351"/>
      <c r="B351"/>
      <c r="C351"/>
      <c r="D351"/>
      <c r="E351"/>
      <c r="F351" s="101"/>
      <c r="G351" s="115"/>
      <c r="H351"/>
    </row>
    <row r="352" spans="1:8" ht="15" customHeight="1">
      <c r="A352"/>
      <c r="B352"/>
      <c r="C352"/>
      <c r="D352"/>
      <c r="E352"/>
      <c r="F352" s="101"/>
      <c r="G352" s="115"/>
      <c r="H352"/>
    </row>
    <row r="353" spans="1:8" ht="15" customHeight="1">
      <c r="A353"/>
      <c r="B353"/>
      <c r="C353"/>
      <c r="D353"/>
      <c r="E353"/>
      <c r="F353" s="101"/>
      <c r="G353" s="115"/>
      <c r="H353"/>
    </row>
    <row r="354" spans="1:8" ht="15" customHeight="1">
      <c r="A354"/>
      <c r="B354"/>
      <c r="C354"/>
      <c r="D354"/>
      <c r="E354"/>
      <c r="F354" s="101"/>
      <c r="G354" s="115"/>
      <c r="H354"/>
    </row>
    <row r="355" spans="1:8" ht="15" customHeight="1">
      <c r="A355"/>
      <c r="B355"/>
      <c r="C355"/>
      <c r="D355"/>
      <c r="E355"/>
      <c r="F355" s="101"/>
      <c r="G355" s="115"/>
      <c r="H355"/>
    </row>
    <row r="356" spans="1:8" ht="15" customHeight="1">
      <c r="A356"/>
      <c r="B356"/>
      <c r="C356"/>
      <c r="D356"/>
      <c r="E356"/>
      <c r="F356" s="101"/>
      <c r="G356" s="115"/>
      <c r="H356"/>
    </row>
    <row r="357" spans="1:8" ht="15" customHeight="1">
      <c r="A357"/>
      <c r="B357"/>
      <c r="C357"/>
      <c r="D357"/>
      <c r="E357"/>
      <c r="F357" s="101"/>
      <c r="G357" s="115"/>
      <c r="H357"/>
    </row>
    <row r="358" spans="1:8" ht="15" customHeight="1">
      <c r="A358"/>
      <c r="B358"/>
      <c r="C358"/>
      <c r="D358"/>
      <c r="E358"/>
      <c r="F358" s="101"/>
      <c r="G358" s="115"/>
      <c r="H358"/>
    </row>
    <row r="359" spans="1:8" ht="15" customHeight="1">
      <c r="A359"/>
      <c r="B359"/>
      <c r="C359"/>
      <c r="D359"/>
      <c r="E359"/>
      <c r="F359" s="101"/>
      <c r="G359" s="115"/>
      <c r="H359"/>
    </row>
    <row r="360" spans="1:8" ht="15" customHeight="1">
      <c r="A360"/>
      <c r="B360"/>
      <c r="C360"/>
      <c r="D360"/>
      <c r="E360"/>
      <c r="F360" s="101"/>
      <c r="G360" s="115"/>
      <c r="H360"/>
    </row>
    <row r="361" spans="1:8" ht="15" customHeight="1">
      <c r="A361"/>
      <c r="B361"/>
      <c r="C361"/>
      <c r="D361"/>
      <c r="E361"/>
      <c r="F361" s="101"/>
      <c r="G361" s="115"/>
      <c r="H361"/>
    </row>
    <row r="362" spans="1:8" ht="15" customHeight="1">
      <c r="A362"/>
      <c r="B362"/>
      <c r="C362"/>
      <c r="D362"/>
      <c r="E362"/>
      <c r="F362" s="101"/>
      <c r="G362" s="115"/>
      <c r="H362"/>
    </row>
    <row r="363" spans="1:8" ht="15" customHeight="1">
      <c r="A363"/>
      <c r="B363"/>
      <c r="C363"/>
      <c r="D363"/>
      <c r="E363"/>
      <c r="F363" s="101"/>
      <c r="G363" s="115"/>
      <c r="H363"/>
    </row>
    <row r="364" spans="1:8" ht="15" customHeight="1">
      <c r="A364"/>
      <c r="B364"/>
      <c r="C364"/>
      <c r="D364"/>
      <c r="E364"/>
      <c r="F364" s="101"/>
      <c r="G364" s="115"/>
      <c r="H364"/>
    </row>
    <row r="365" spans="1:8" ht="15" customHeight="1">
      <c r="A365"/>
      <c r="B365"/>
      <c r="C365"/>
      <c r="D365"/>
      <c r="E365"/>
      <c r="F365" s="101"/>
      <c r="G365" s="115"/>
      <c r="H365"/>
    </row>
    <row r="366" spans="1:8" ht="15" customHeight="1">
      <c r="A366"/>
      <c r="B366"/>
      <c r="C366"/>
      <c r="D366"/>
      <c r="E366"/>
      <c r="F366" s="101"/>
      <c r="G366" s="115"/>
      <c r="H366"/>
    </row>
    <row r="367" spans="1:8" ht="15" customHeight="1">
      <c r="A367"/>
      <c r="B367"/>
      <c r="C367"/>
      <c r="D367"/>
      <c r="E367"/>
      <c r="F367" s="101"/>
      <c r="G367" s="115"/>
      <c r="H367"/>
    </row>
    <row r="368" spans="1:8" ht="15" customHeight="1">
      <c r="A368"/>
      <c r="B368"/>
      <c r="C368"/>
      <c r="D368"/>
      <c r="E368"/>
      <c r="F368" s="101"/>
      <c r="G368" s="115"/>
      <c r="H368"/>
    </row>
    <row r="369" spans="1:8" ht="15" customHeight="1">
      <c r="A369"/>
      <c r="B369"/>
      <c r="C369"/>
      <c r="D369"/>
      <c r="E369"/>
      <c r="F369" s="101"/>
      <c r="G369" s="115"/>
      <c r="H369"/>
    </row>
    <row r="370" spans="1:8" ht="15" customHeight="1">
      <c r="A370"/>
      <c r="B370"/>
      <c r="C370"/>
      <c r="D370"/>
      <c r="E370"/>
      <c r="F370" s="101"/>
      <c r="G370" s="115"/>
      <c r="H370"/>
    </row>
    <row r="371" spans="1:8" ht="15" customHeight="1">
      <c r="A371"/>
      <c r="B371"/>
      <c r="C371"/>
      <c r="D371"/>
      <c r="E371"/>
      <c r="F371" s="101"/>
      <c r="G371" s="115"/>
      <c r="H371"/>
    </row>
    <row r="372" spans="1:8" ht="15" customHeight="1">
      <c r="A372"/>
      <c r="B372"/>
      <c r="C372"/>
      <c r="D372"/>
      <c r="E372"/>
      <c r="F372" s="101"/>
      <c r="G372" s="115"/>
      <c r="H372"/>
    </row>
    <row r="373" spans="1:8" ht="15" customHeight="1">
      <c r="A373"/>
      <c r="B373"/>
      <c r="C373"/>
      <c r="D373"/>
      <c r="E373"/>
      <c r="F373" s="101"/>
      <c r="G373" s="115"/>
      <c r="H373"/>
    </row>
    <row r="374" spans="1:8" ht="15" customHeight="1">
      <c r="A374"/>
      <c r="B374"/>
      <c r="C374"/>
      <c r="D374"/>
      <c r="E374"/>
      <c r="F374" s="101"/>
      <c r="G374" s="115"/>
      <c r="H374"/>
    </row>
    <row r="375" spans="1:8" ht="15" customHeight="1">
      <c r="A375"/>
      <c r="B375"/>
      <c r="C375"/>
      <c r="D375"/>
      <c r="E375"/>
      <c r="F375" s="101"/>
      <c r="G375" s="115"/>
      <c r="H375"/>
    </row>
    <row r="376" spans="1:8" ht="15" customHeight="1">
      <c r="A376"/>
      <c r="B376"/>
      <c r="C376"/>
      <c r="D376"/>
      <c r="E376"/>
      <c r="F376" s="101"/>
      <c r="G376" s="115"/>
      <c r="H376"/>
    </row>
    <row r="377" spans="1:8" ht="15" customHeight="1">
      <c r="A377"/>
      <c r="B377"/>
      <c r="C377"/>
      <c r="D377"/>
      <c r="E377"/>
      <c r="F377" s="101"/>
      <c r="G377" s="115"/>
      <c r="H377"/>
    </row>
    <row r="378" spans="1:8" ht="15" customHeight="1">
      <c r="A378"/>
      <c r="B378"/>
      <c r="C378"/>
      <c r="D378"/>
      <c r="E378"/>
      <c r="F378" s="101"/>
      <c r="G378" s="115"/>
      <c r="H378"/>
    </row>
    <row r="379" spans="1:8" ht="15" customHeight="1">
      <c r="A379"/>
      <c r="B379"/>
      <c r="C379"/>
      <c r="D379"/>
      <c r="E379"/>
      <c r="F379" s="101"/>
      <c r="G379" s="115"/>
      <c r="H379"/>
    </row>
    <row r="380" spans="1:8" ht="15" customHeight="1">
      <c r="A380"/>
      <c r="B380"/>
      <c r="C380"/>
      <c r="D380"/>
      <c r="E380"/>
      <c r="F380" s="101"/>
      <c r="G380" s="115"/>
      <c r="H380"/>
    </row>
    <row r="381" spans="1:8" ht="15" customHeight="1">
      <c r="A381"/>
      <c r="B381"/>
      <c r="C381"/>
      <c r="D381"/>
      <c r="E381"/>
      <c r="F381" s="101"/>
      <c r="G381" s="115"/>
      <c r="H381"/>
    </row>
    <row r="382" spans="1:8" ht="15" customHeight="1">
      <c r="A382"/>
      <c r="B382"/>
      <c r="C382"/>
      <c r="D382"/>
      <c r="E382"/>
      <c r="F382" s="101"/>
      <c r="G382" s="115"/>
      <c r="H382"/>
    </row>
    <row r="383" spans="1:8" ht="15" customHeight="1">
      <c r="A383"/>
      <c r="B383"/>
      <c r="C383"/>
      <c r="D383"/>
      <c r="E383"/>
      <c r="F383" s="101"/>
      <c r="G383" s="115"/>
      <c r="H383"/>
    </row>
    <row r="384" spans="1:8" ht="15" customHeight="1">
      <c r="A384"/>
      <c r="B384"/>
      <c r="C384"/>
      <c r="D384"/>
      <c r="E384"/>
      <c r="F384" s="101"/>
      <c r="G384" s="115"/>
      <c r="H384"/>
    </row>
    <row r="385" spans="1:8" ht="15" customHeight="1">
      <c r="A385"/>
      <c r="B385"/>
      <c r="C385"/>
      <c r="D385"/>
      <c r="E385"/>
      <c r="F385" s="101"/>
      <c r="G385" s="115"/>
      <c r="H385"/>
    </row>
    <row r="386" spans="1:8" ht="15" customHeight="1">
      <c r="A386"/>
      <c r="B386"/>
      <c r="C386"/>
      <c r="D386"/>
      <c r="E386"/>
      <c r="F386" s="101"/>
      <c r="G386" s="115"/>
      <c r="H386"/>
    </row>
    <row r="387" spans="1:8" ht="15" customHeight="1">
      <c r="A387"/>
      <c r="B387"/>
      <c r="C387"/>
      <c r="D387"/>
      <c r="E387"/>
      <c r="F387" s="101"/>
      <c r="G387" s="115"/>
      <c r="H387"/>
    </row>
    <row r="388" spans="1:8" ht="15" customHeight="1">
      <c r="A388"/>
      <c r="B388"/>
      <c r="C388"/>
      <c r="D388"/>
      <c r="E388"/>
      <c r="F388" s="101"/>
      <c r="G388" s="115"/>
      <c r="H388"/>
    </row>
    <row r="389" spans="1:8" ht="15" customHeight="1">
      <c r="A389"/>
      <c r="B389"/>
      <c r="C389"/>
      <c r="D389"/>
      <c r="E389"/>
      <c r="F389" s="101"/>
      <c r="G389" s="115"/>
      <c r="H389"/>
    </row>
    <row r="390" spans="1:8" ht="15" customHeight="1">
      <c r="A390"/>
      <c r="B390"/>
      <c r="C390"/>
      <c r="D390"/>
      <c r="E390"/>
      <c r="F390" s="101"/>
      <c r="G390" s="115"/>
      <c r="H390"/>
    </row>
    <row r="391" spans="1:8" ht="15" customHeight="1">
      <c r="A391"/>
      <c r="B391"/>
      <c r="C391"/>
      <c r="D391"/>
      <c r="E391"/>
      <c r="F391" s="101"/>
      <c r="G391" s="115"/>
      <c r="H391"/>
    </row>
    <row r="392" spans="1:8" ht="15" customHeight="1">
      <c r="A392"/>
      <c r="B392"/>
      <c r="C392"/>
      <c r="D392"/>
      <c r="E392"/>
      <c r="F392" s="101"/>
      <c r="G392" s="115"/>
      <c r="H392"/>
    </row>
    <row r="393" spans="1:8" ht="15" customHeight="1">
      <c r="A393"/>
      <c r="B393"/>
      <c r="C393"/>
      <c r="D393"/>
      <c r="E393"/>
      <c r="F393" s="101"/>
      <c r="G393" s="115"/>
      <c r="H393"/>
    </row>
    <row r="394" spans="1:8" ht="15" customHeight="1">
      <c r="A394"/>
      <c r="B394"/>
      <c r="C394"/>
      <c r="D394"/>
      <c r="E394"/>
      <c r="F394" s="101"/>
      <c r="G394" s="115"/>
      <c r="H394"/>
    </row>
    <row r="395" spans="1:8" ht="15" customHeight="1">
      <c r="A395"/>
      <c r="B395"/>
      <c r="C395"/>
      <c r="D395"/>
      <c r="E395"/>
      <c r="F395" s="101"/>
      <c r="G395" s="115"/>
      <c r="H395"/>
    </row>
    <row r="396" spans="1:8" ht="15" customHeight="1">
      <c r="A396"/>
      <c r="B396"/>
      <c r="C396"/>
      <c r="D396"/>
      <c r="E396"/>
      <c r="F396" s="101"/>
      <c r="G396" s="115"/>
      <c r="H396"/>
    </row>
    <row r="397" spans="1:8" ht="15" customHeight="1">
      <c r="A397"/>
      <c r="B397"/>
      <c r="C397"/>
      <c r="D397"/>
      <c r="E397"/>
      <c r="F397" s="101"/>
      <c r="G397" s="115"/>
      <c r="H397"/>
    </row>
    <row r="398" spans="1:8" ht="15" customHeight="1">
      <c r="A398"/>
      <c r="B398"/>
      <c r="C398"/>
      <c r="D398"/>
      <c r="E398"/>
      <c r="F398" s="101"/>
      <c r="G398" s="115"/>
      <c r="H398"/>
    </row>
    <row r="399" spans="1:8" ht="15" customHeight="1">
      <c r="A399"/>
      <c r="B399"/>
      <c r="C399"/>
      <c r="D399"/>
      <c r="E399"/>
      <c r="F399" s="101"/>
      <c r="G399" s="115"/>
      <c r="H399"/>
    </row>
    <row r="400" spans="1:8" ht="15" customHeight="1">
      <c r="A400"/>
      <c r="B400"/>
      <c r="C400"/>
      <c r="D400"/>
      <c r="E400"/>
      <c r="F400" s="101"/>
      <c r="G400" s="115"/>
      <c r="H400"/>
    </row>
    <row r="401" spans="1:8" ht="15" customHeight="1">
      <c r="A401"/>
      <c r="B401"/>
      <c r="C401"/>
      <c r="D401"/>
      <c r="E401"/>
      <c r="F401" s="101"/>
      <c r="G401" s="115"/>
      <c r="H401"/>
    </row>
    <row r="402" spans="1:8" ht="15" customHeight="1">
      <c r="A402"/>
      <c r="B402"/>
      <c r="C402"/>
      <c r="D402"/>
      <c r="E402"/>
      <c r="F402" s="101"/>
      <c r="G402" s="115"/>
      <c r="H402"/>
    </row>
    <row r="403" spans="1:8" ht="15" customHeight="1">
      <c r="A403"/>
      <c r="B403"/>
      <c r="C403"/>
      <c r="D403"/>
      <c r="E403"/>
      <c r="F403" s="101"/>
      <c r="G403" s="115"/>
      <c r="H403"/>
    </row>
    <row r="404" spans="1:8" ht="15" customHeight="1">
      <c r="A404"/>
      <c r="B404"/>
      <c r="C404"/>
      <c r="D404"/>
      <c r="E404"/>
      <c r="F404" s="101"/>
      <c r="G404" s="115"/>
      <c r="H404"/>
    </row>
    <row r="405" spans="1:8" ht="15" customHeight="1">
      <c r="A405"/>
      <c r="B405"/>
      <c r="C405"/>
      <c r="D405"/>
      <c r="E405"/>
      <c r="F405" s="101"/>
      <c r="G405" s="115"/>
      <c r="H405"/>
    </row>
    <row r="406" spans="1:8" ht="15" customHeight="1">
      <c r="A406"/>
      <c r="B406"/>
      <c r="C406"/>
      <c r="D406"/>
      <c r="E406"/>
      <c r="F406" s="101"/>
      <c r="G406" s="115"/>
      <c r="H406"/>
    </row>
    <row r="407" spans="1:8" ht="15" customHeight="1">
      <c r="A407"/>
      <c r="B407"/>
      <c r="C407"/>
      <c r="D407"/>
      <c r="E407"/>
      <c r="F407" s="101"/>
      <c r="G407" s="115"/>
      <c r="H407"/>
    </row>
    <row r="408" spans="1:8" ht="15" customHeight="1">
      <c r="A408"/>
      <c r="B408"/>
      <c r="C408"/>
      <c r="D408"/>
      <c r="E408"/>
      <c r="F408" s="101"/>
      <c r="G408" s="115"/>
      <c r="H408"/>
    </row>
    <row r="409" spans="1:8" ht="15" customHeight="1">
      <c r="A409"/>
      <c r="B409"/>
      <c r="C409"/>
      <c r="D409"/>
      <c r="E409"/>
      <c r="F409" s="101"/>
      <c r="G409" s="115"/>
      <c r="H409"/>
    </row>
    <row r="410" spans="1:8" ht="15" customHeight="1">
      <c r="A410"/>
      <c r="B410"/>
      <c r="C410"/>
      <c r="D410"/>
      <c r="E410"/>
      <c r="F410" s="101"/>
      <c r="G410" s="115"/>
      <c r="H410"/>
    </row>
    <row r="411" spans="1:8" ht="15" customHeight="1">
      <c r="A411"/>
      <c r="B411"/>
      <c r="C411"/>
      <c r="D411"/>
      <c r="E411"/>
      <c r="F411" s="101"/>
      <c r="G411" s="115"/>
      <c r="H411"/>
    </row>
    <row r="412" spans="1:8" ht="15" customHeight="1">
      <c r="A412"/>
      <c r="B412"/>
      <c r="C412"/>
      <c r="D412"/>
      <c r="E412"/>
      <c r="F412" s="101"/>
      <c r="G412" s="115"/>
      <c r="H412"/>
    </row>
    <row r="413" spans="1:8" ht="15" customHeight="1">
      <c r="A413"/>
      <c r="B413"/>
      <c r="C413"/>
      <c r="D413"/>
      <c r="E413"/>
      <c r="F413" s="101"/>
      <c r="G413" s="115"/>
      <c r="H413"/>
    </row>
    <row r="414" spans="1:8" ht="15" customHeight="1">
      <c r="A414"/>
      <c r="B414"/>
      <c r="C414"/>
      <c r="D414"/>
      <c r="E414"/>
      <c r="F414" s="101"/>
      <c r="G414" s="115"/>
      <c r="H414"/>
    </row>
    <row r="415" spans="1:8" ht="15" customHeight="1">
      <c r="A415"/>
      <c r="B415"/>
      <c r="C415"/>
      <c r="D415"/>
      <c r="E415"/>
      <c r="F415" s="101"/>
      <c r="G415" s="115"/>
      <c r="H415"/>
    </row>
    <row r="416" spans="1:8" ht="15" customHeight="1">
      <c r="A416"/>
      <c r="B416"/>
      <c r="C416"/>
      <c r="D416"/>
      <c r="E416"/>
      <c r="F416" s="101"/>
      <c r="G416" s="115"/>
      <c r="H416"/>
    </row>
    <row r="417" spans="1:8" ht="15" customHeight="1">
      <c r="A417"/>
      <c r="B417"/>
      <c r="C417"/>
      <c r="D417"/>
      <c r="E417"/>
      <c r="F417" s="101"/>
      <c r="G417" s="115"/>
      <c r="H417"/>
    </row>
    <row r="418" spans="1:8" ht="15" customHeight="1">
      <c r="A418"/>
      <c r="B418"/>
      <c r="C418"/>
      <c r="D418"/>
      <c r="E418"/>
      <c r="F418" s="101"/>
      <c r="G418" s="115"/>
      <c r="H418"/>
    </row>
    <row r="419" spans="1:8" ht="15" customHeight="1">
      <c r="A419"/>
      <c r="B419"/>
      <c r="C419"/>
      <c r="D419"/>
      <c r="E419"/>
      <c r="F419" s="101"/>
      <c r="G419" s="115"/>
      <c r="H419"/>
    </row>
    <row r="420" spans="1:8" ht="15" customHeight="1">
      <c r="A420"/>
      <c r="B420"/>
      <c r="C420"/>
      <c r="D420"/>
      <c r="E420"/>
      <c r="F420" s="101"/>
      <c r="G420" s="115"/>
      <c r="H420"/>
    </row>
    <row r="421" spans="1:8" ht="15" customHeight="1">
      <c r="A421"/>
      <c r="B421"/>
      <c r="C421"/>
      <c r="D421"/>
      <c r="E421"/>
      <c r="F421" s="101"/>
      <c r="G421" s="115"/>
      <c r="H421"/>
    </row>
    <row r="422" spans="1:8" ht="15" customHeight="1">
      <c r="A422"/>
      <c r="B422"/>
      <c r="C422"/>
      <c r="D422"/>
      <c r="E422"/>
      <c r="F422" s="101"/>
      <c r="G422" s="115"/>
      <c r="H422"/>
    </row>
    <row r="423" spans="1:8" ht="15" customHeight="1">
      <c r="A423"/>
      <c r="B423"/>
      <c r="C423"/>
      <c r="D423"/>
      <c r="E423"/>
      <c r="F423" s="101"/>
      <c r="G423" s="115"/>
      <c r="H423"/>
    </row>
    <row r="424" spans="1:8" ht="15" customHeight="1">
      <c r="A424"/>
      <c r="B424"/>
      <c r="C424"/>
      <c r="D424"/>
      <c r="E424"/>
      <c r="F424" s="101"/>
      <c r="G424" s="115"/>
      <c r="H424"/>
    </row>
    <row r="425" spans="1:8" ht="15" customHeight="1">
      <c r="A425"/>
      <c r="B425"/>
      <c r="C425"/>
      <c r="D425"/>
      <c r="E425"/>
      <c r="F425" s="101"/>
      <c r="G425" s="115"/>
      <c r="H425"/>
    </row>
    <row r="426" spans="1:8" ht="15" customHeight="1">
      <c r="A426"/>
      <c r="B426"/>
      <c r="C426"/>
      <c r="D426"/>
      <c r="E426"/>
      <c r="F426" s="101"/>
      <c r="G426" s="115"/>
      <c r="H426"/>
    </row>
    <row r="427" spans="1:8" ht="15" customHeight="1">
      <c r="A427"/>
      <c r="B427"/>
      <c r="C427"/>
      <c r="D427"/>
      <c r="E427"/>
      <c r="F427" s="101"/>
      <c r="G427" s="115"/>
      <c r="H427"/>
    </row>
    <row r="428" spans="1:8" ht="15" customHeight="1">
      <c r="A428"/>
      <c r="B428"/>
      <c r="C428"/>
      <c r="D428"/>
      <c r="E428"/>
      <c r="F428" s="101"/>
      <c r="G428" s="115"/>
      <c r="H428"/>
    </row>
    <row r="429" spans="1:8" ht="15" customHeight="1">
      <c r="A429"/>
      <c r="B429"/>
      <c r="C429"/>
      <c r="D429"/>
      <c r="E429"/>
      <c r="F429" s="101"/>
      <c r="G429" s="115"/>
      <c r="H429"/>
    </row>
    <row r="430" spans="1:8" ht="15" customHeight="1">
      <c r="A430"/>
      <c r="B430"/>
      <c r="C430"/>
      <c r="D430"/>
      <c r="E430"/>
      <c r="F430" s="101"/>
      <c r="G430" s="115"/>
      <c r="H430"/>
    </row>
    <row r="431" spans="1:8" ht="15" customHeight="1">
      <c r="A431"/>
      <c r="B431"/>
      <c r="C431"/>
      <c r="D431"/>
      <c r="E431"/>
      <c r="F431" s="101"/>
      <c r="G431" s="115"/>
      <c r="H431"/>
    </row>
    <row r="432" spans="1:8" ht="15" customHeight="1">
      <c r="A432"/>
      <c r="B432"/>
      <c r="C432"/>
      <c r="D432"/>
      <c r="E432"/>
      <c r="F432" s="101"/>
      <c r="G432" s="115"/>
      <c r="H432"/>
    </row>
    <row r="433" spans="1:8" ht="15" customHeight="1">
      <c r="A433"/>
      <c r="B433"/>
      <c r="C433"/>
      <c r="D433"/>
      <c r="E433"/>
      <c r="F433" s="101"/>
      <c r="G433" s="115"/>
      <c r="H433"/>
    </row>
    <row r="434" spans="1:8" ht="15" customHeight="1">
      <c r="A434"/>
      <c r="B434"/>
      <c r="C434"/>
      <c r="D434"/>
      <c r="E434"/>
      <c r="F434" s="101"/>
      <c r="G434" s="115"/>
      <c r="H434"/>
    </row>
    <row r="435" spans="1:8" ht="15" customHeight="1">
      <c r="A435"/>
      <c r="B435"/>
      <c r="C435"/>
      <c r="D435"/>
      <c r="E435"/>
      <c r="F435" s="101"/>
      <c r="G435" s="115"/>
      <c r="H435"/>
    </row>
    <row r="436" spans="1:8" ht="15" customHeight="1">
      <c r="A436"/>
      <c r="B436"/>
      <c r="C436"/>
      <c r="D436"/>
      <c r="E436"/>
      <c r="F436" s="101"/>
      <c r="G436" s="115"/>
      <c r="H436"/>
    </row>
    <row r="437" spans="1:8" ht="15" customHeight="1">
      <c r="A437"/>
      <c r="B437"/>
      <c r="C437"/>
      <c r="D437"/>
      <c r="E437"/>
      <c r="F437" s="101"/>
      <c r="G437" s="115"/>
      <c r="H437"/>
    </row>
    <row r="438" spans="1:8" ht="15" customHeight="1">
      <c r="A438"/>
      <c r="B438"/>
      <c r="C438"/>
      <c r="D438"/>
      <c r="E438"/>
      <c r="F438" s="101"/>
      <c r="G438" s="115"/>
      <c r="H438"/>
    </row>
    <row r="439" spans="1:8" ht="15" customHeight="1">
      <c r="A439"/>
      <c r="B439"/>
      <c r="C439"/>
      <c r="D439"/>
      <c r="E439"/>
      <c r="F439" s="101"/>
      <c r="G439" s="115"/>
      <c r="H439"/>
    </row>
    <row r="440" spans="1:8" ht="15" customHeight="1">
      <c r="A440"/>
      <c r="B440"/>
      <c r="C440"/>
      <c r="D440"/>
      <c r="E440"/>
      <c r="F440" s="101"/>
      <c r="G440" s="115"/>
      <c r="H440"/>
    </row>
    <row r="441" spans="1:8" ht="15" customHeight="1">
      <c r="A441"/>
      <c r="B441"/>
      <c r="C441"/>
      <c r="D441"/>
      <c r="E441"/>
      <c r="F441" s="101"/>
      <c r="G441" s="115"/>
      <c r="H441"/>
    </row>
    <row r="442" spans="1:8" ht="15" customHeight="1">
      <c r="A442"/>
      <c r="B442"/>
      <c r="C442"/>
      <c r="D442"/>
      <c r="E442"/>
      <c r="F442" s="101"/>
      <c r="G442" s="115"/>
      <c r="H442"/>
    </row>
    <row r="443" spans="1:8" ht="15" customHeight="1">
      <c r="A443"/>
      <c r="B443"/>
      <c r="C443"/>
      <c r="D443"/>
      <c r="E443"/>
      <c r="F443" s="101"/>
      <c r="G443" s="115"/>
      <c r="H443"/>
    </row>
    <row r="444" spans="1:8" ht="15" customHeight="1">
      <c r="A444"/>
      <c r="B444"/>
      <c r="C444"/>
      <c r="D444"/>
      <c r="E444"/>
      <c r="F444" s="101"/>
      <c r="G444" s="115"/>
      <c r="H444"/>
    </row>
    <row r="445" spans="1:8" ht="15" customHeight="1">
      <c r="A445"/>
      <c r="B445"/>
      <c r="C445"/>
      <c r="D445"/>
      <c r="E445"/>
      <c r="F445" s="101"/>
      <c r="G445" s="115"/>
      <c r="H445"/>
    </row>
    <row r="446" spans="1:8" ht="15" customHeight="1">
      <c r="A446"/>
      <c r="B446"/>
      <c r="C446"/>
      <c r="D446"/>
      <c r="E446"/>
      <c r="F446" s="101"/>
      <c r="G446" s="115"/>
      <c r="H446"/>
    </row>
    <row r="447" spans="1:8" ht="15" customHeight="1">
      <c r="A447"/>
      <c r="B447"/>
      <c r="C447"/>
      <c r="D447"/>
      <c r="E447"/>
      <c r="F447" s="101"/>
      <c r="G447" s="115"/>
      <c r="H447"/>
    </row>
    <row r="448" spans="1:8" ht="15" customHeight="1">
      <c r="A448"/>
      <c r="B448"/>
      <c r="C448"/>
      <c r="D448"/>
      <c r="E448"/>
      <c r="F448" s="101"/>
      <c r="G448" s="115"/>
      <c r="H448"/>
    </row>
    <row r="449" spans="1:8" ht="15" customHeight="1">
      <c r="A449"/>
      <c r="B449"/>
      <c r="C449"/>
      <c r="D449"/>
      <c r="E449"/>
      <c r="F449" s="101"/>
      <c r="G449" s="115"/>
      <c r="H449"/>
    </row>
    <row r="450" spans="1:8" ht="15" customHeight="1">
      <c r="A450"/>
      <c r="B450"/>
      <c r="C450"/>
      <c r="D450"/>
      <c r="E450"/>
      <c r="F450" s="101"/>
      <c r="G450" s="115"/>
      <c r="H450"/>
    </row>
    <row r="451" spans="1:8" ht="15" customHeight="1">
      <c r="A451"/>
      <c r="B451"/>
      <c r="C451"/>
      <c r="D451"/>
      <c r="E451"/>
      <c r="F451" s="101"/>
      <c r="G451" s="115"/>
      <c r="H451"/>
    </row>
    <row r="452" spans="1:8" ht="15" customHeight="1">
      <c r="A452"/>
      <c r="B452"/>
      <c r="C452"/>
      <c r="D452"/>
      <c r="E452"/>
      <c r="F452" s="101"/>
      <c r="G452" s="115"/>
      <c r="H452"/>
    </row>
    <row r="453" spans="1:8" ht="15" customHeight="1">
      <c r="A453"/>
      <c r="B453"/>
      <c r="C453"/>
      <c r="D453"/>
      <c r="E453"/>
      <c r="F453" s="101"/>
      <c r="G453" s="115"/>
      <c r="H453"/>
    </row>
    <row r="454" spans="1:8" ht="15" customHeight="1">
      <c r="A454"/>
      <c r="B454"/>
      <c r="C454"/>
      <c r="D454"/>
      <c r="E454"/>
      <c r="F454" s="101"/>
      <c r="G454" s="115"/>
      <c r="H454"/>
    </row>
    <row r="455" spans="1:8" ht="15" customHeight="1">
      <c r="A455"/>
      <c r="B455"/>
      <c r="C455"/>
      <c r="D455"/>
      <c r="E455"/>
      <c r="F455" s="101"/>
      <c r="G455" s="115"/>
      <c r="H455"/>
    </row>
    <row r="456" spans="1:8" ht="15" customHeight="1">
      <c r="A456"/>
      <c r="B456"/>
      <c r="C456"/>
      <c r="D456"/>
      <c r="E456"/>
      <c r="F456" s="101"/>
      <c r="G456" s="115"/>
      <c r="H456"/>
    </row>
    <row r="457" spans="1:8" ht="15" customHeight="1">
      <c r="A457"/>
      <c r="B457"/>
      <c r="C457"/>
      <c r="D457"/>
      <c r="E457"/>
      <c r="F457" s="101"/>
      <c r="G457" s="115"/>
      <c r="H457"/>
    </row>
    <row r="458" spans="1:8" ht="15" customHeight="1">
      <c r="A458"/>
      <c r="B458"/>
      <c r="C458"/>
      <c r="D458"/>
      <c r="E458"/>
      <c r="F458" s="101"/>
      <c r="G458" s="115"/>
      <c r="H458"/>
    </row>
    <row r="459" spans="1:8" ht="15" customHeight="1">
      <c r="A459"/>
      <c r="B459"/>
      <c r="C459"/>
      <c r="D459"/>
      <c r="E459"/>
      <c r="F459" s="101"/>
      <c r="G459" s="115"/>
      <c r="H459"/>
    </row>
    <row r="460" spans="1:8" ht="15" customHeight="1">
      <c r="A460"/>
      <c r="B460"/>
      <c r="C460"/>
      <c r="D460"/>
      <c r="E460"/>
      <c r="F460" s="101"/>
      <c r="G460" s="115"/>
      <c r="H460"/>
    </row>
    <row r="461" spans="1:8" ht="15" customHeight="1">
      <c r="A461"/>
      <c r="B461"/>
      <c r="C461"/>
      <c r="D461"/>
      <c r="E461"/>
      <c r="F461" s="101"/>
      <c r="G461" s="115"/>
      <c r="H461"/>
    </row>
    <row r="462" spans="1:8" ht="15" customHeight="1">
      <c r="A462"/>
      <c r="B462"/>
      <c r="C462"/>
      <c r="D462"/>
      <c r="E462"/>
      <c r="F462" s="101"/>
      <c r="G462" s="115"/>
      <c r="H462"/>
    </row>
    <row r="463" spans="1:8" ht="15" customHeight="1">
      <c r="A463"/>
      <c r="B463"/>
      <c r="C463"/>
      <c r="D463"/>
      <c r="E463"/>
      <c r="F463" s="101"/>
      <c r="G463" s="115"/>
      <c r="H463"/>
    </row>
    <row r="464" spans="1:8" ht="15" customHeight="1">
      <c r="A464"/>
      <c r="B464"/>
      <c r="C464"/>
      <c r="D464"/>
      <c r="E464"/>
      <c r="F464" s="101"/>
      <c r="G464" s="115"/>
      <c r="H464"/>
    </row>
    <row r="465" spans="1:8" ht="15" customHeight="1">
      <c r="A465"/>
      <c r="B465"/>
      <c r="C465"/>
      <c r="D465"/>
      <c r="E465"/>
      <c r="F465" s="101"/>
      <c r="G465" s="115"/>
      <c r="H465"/>
    </row>
    <row r="466" spans="1:8" ht="15" customHeight="1">
      <c r="A466"/>
      <c r="B466"/>
      <c r="C466"/>
      <c r="D466"/>
      <c r="E466"/>
      <c r="F466" s="101"/>
      <c r="G466" s="115"/>
      <c r="H466"/>
    </row>
    <row r="467" spans="1:8" ht="15" customHeight="1">
      <c r="A467"/>
      <c r="B467"/>
      <c r="C467"/>
      <c r="D467"/>
      <c r="E467"/>
      <c r="F467" s="101"/>
      <c r="G467" s="115"/>
      <c r="H467"/>
    </row>
    <row r="468" spans="1:8" ht="15" customHeight="1">
      <c r="A468"/>
      <c r="B468"/>
      <c r="C468"/>
      <c r="D468"/>
      <c r="E468"/>
      <c r="F468" s="101"/>
      <c r="G468" s="115"/>
      <c r="H468"/>
    </row>
    <row r="469" spans="1:8" ht="15" customHeight="1">
      <c r="A469"/>
      <c r="B469"/>
      <c r="C469"/>
      <c r="D469"/>
      <c r="E469"/>
      <c r="F469" s="101"/>
      <c r="G469" s="115"/>
      <c r="H469"/>
    </row>
    <row r="470" spans="1:8" ht="15" customHeight="1">
      <c r="A470"/>
      <c r="B470"/>
      <c r="C470"/>
      <c r="D470"/>
      <c r="E470"/>
      <c r="F470" s="101"/>
      <c r="G470" s="115"/>
      <c r="H470"/>
    </row>
    <row r="471" spans="1:8" ht="15" customHeight="1">
      <c r="A471"/>
      <c r="B471"/>
      <c r="C471"/>
      <c r="D471"/>
      <c r="E471"/>
      <c r="F471" s="101"/>
      <c r="G471" s="115"/>
      <c r="H471"/>
    </row>
    <row r="472" spans="1:8" ht="15" customHeight="1">
      <c r="A472"/>
      <c r="B472"/>
      <c r="C472"/>
      <c r="D472"/>
      <c r="E472"/>
      <c r="F472" s="101"/>
      <c r="G472" s="115"/>
      <c r="H472"/>
    </row>
    <row r="473" spans="1:8" ht="15" customHeight="1">
      <c r="A473"/>
      <c r="B473"/>
      <c r="C473"/>
      <c r="D473"/>
      <c r="E473"/>
      <c r="F473" s="101"/>
      <c r="G473" s="115"/>
      <c r="H473"/>
    </row>
    <row r="474" spans="1:8" ht="15" customHeight="1">
      <c r="A474"/>
      <c r="B474"/>
      <c r="C474"/>
      <c r="D474"/>
      <c r="E474"/>
      <c r="F474" s="101"/>
      <c r="G474" s="115"/>
      <c r="H474"/>
    </row>
    <row r="475" spans="1:8" ht="15" customHeight="1">
      <c r="A475"/>
      <c r="B475"/>
      <c r="C475"/>
      <c r="D475"/>
      <c r="E475"/>
      <c r="F475" s="101"/>
      <c r="G475" s="115"/>
      <c r="H475"/>
    </row>
    <row r="476" spans="1:8" ht="15" customHeight="1">
      <c r="A476"/>
      <c r="B476"/>
      <c r="C476"/>
      <c r="D476"/>
      <c r="E476"/>
      <c r="F476" s="101"/>
      <c r="G476" s="115"/>
      <c r="H476"/>
    </row>
    <row r="477" spans="1:8" ht="15" customHeight="1">
      <c r="A477"/>
      <c r="B477"/>
      <c r="C477"/>
      <c r="D477"/>
      <c r="E477"/>
      <c r="F477" s="101"/>
      <c r="G477" s="115"/>
      <c r="H477"/>
    </row>
    <row r="478" spans="1:8" ht="15" customHeight="1">
      <c r="A478"/>
      <c r="B478"/>
      <c r="C478"/>
      <c r="D478"/>
      <c r="E478"/>
      <c r="F478" s="101"/>
      <c r="G478" s="115"/>
      <c r="H478"/>
    </row>
    <row r="479" spans="1:8" ht="15" customHeight="1">
      <c r="A479"/>
      <c r="B479"/>
      <c r="C479"/>
      <c r="D479"/>
      <c r="E479"/>
      <c r="F479" s="101"/>
      <c r="G479" s="115"/>
      <c r="H479"/>
    </row>
    <row r="480" spans="1:8" ht="15" customHeight="1">
      <c r="A480"/>
      <c r="B480"/>
      <c r="C480"/>
      <c r="D480"/>
      <c r="E480"/>
      <c r="F480" s="101"/>
      <c r="G480" s="115"/>
      <c r="H480"/>
    </row>
    <row r="481" spans="1:8" ht="15" customHeight="1">
      <c r="A481"/>
      <c r="B481"/>
      <c r="C481"/>
      <c r="D481"/>
      <c r="E481"/>
      <c r="F481" s="101"/>
      <c r="G481" s="115"/>
      <c r="H481"/>
    </row>
    <row r="482" spans="1:8" ht="15" customHeight="1">
      <c r="A482"/>
      <c r="B482"/>
      <c r="C482"/>
      <c r="D482"/>
      <c r="E482"/>
      <c r="F482" s="101"/>
      <c r="G482" s="115"/>
      <c r="H482"/>
    </row>
    <row r="483" spans="1:8" ht="15" customHeight="1">
      <c r="A483"/>
      <c r="B483"/>
      <c r="C483"/>
      <c r="D483"/>
      <c r="E483"/>
      <c r="F483" s="101"/>
      <c r="G483" s="115"/>
      <c r="H483"/>
    </row>
    <row r="484" spans="1:8" ht="15" customHeight="1">
      <c r="A484"/>
      <c r="B484"/>
      <c r="C484"/>
      <c r="D484"/>
      <c r="E484"/>
      <c r="F484" s="101"/>
      <c r="G484" s="115"/>
      <c r="H484"/>
    </row>
    <row r="485" spans="1:8" ht="15" customHeight="1">
      <c r="A485"/>
      <c r="B485"/>
      <c r="C485"/>
      <c r="D485"/>
      <c r="E485"/>
      <c r="F485" s="101"/>
      <c r="G485" s="115"/>
      <c r="H485"/>
    </row>
    <row r="486" spans="1:8" ht="15" customHeight="1">
      <c r="A486"/>
      <c r="B486"/>
      <c r="C486"/>
      <c r="D486"/>
      <c r="E486"/>
      <c r="F486" s="101"/>
      <c r="G486" s="115"/>
      <c r="H486"/>
    </row>
    <row r="487" spans="1:8" ht="15" customHeight="1">
      <c r="A487"/>
      <c r="B487"/>
      <c r="C487"/>
      <c r="D487"/>
      <c r="E487"/>
      <c r="F487" s="101"/>
      <c r="G487" s="115"/>
      <c r="H487"/>
    </row>
    <row r="488" spans="1:8" ht="15" customHeight="1">
      <c r="A488"/>
      <c r="B488"/>
      <c r="C488"/>
      <c r="D488"/>
      <c r="E488"/>
      <c r="F488" s="101"/>
      <c r="G488" s="115"/>
      <c r="H488"/>
    </row>
    <row r="489" spans="1:8" ht="15" customHeight="1">
      <c r="A489"/>
      <c r="B489"/>
      <c r="C489"/>
      <c r="D489"/>
      <c r="E489"/>
      <c r="F489" s="101"/>
      <c r="G489" s="115"/>
      <c r="H489"/>
    </row>
    <row r="490" spans="1:8" ht="15" customHeight="1">
      <c r="A490"/>
      <c r="B490"/>
      <c r="C490"/>
      <c r="D490"/>
      <c r="E490"/>
      <c r="F490" s="101"/>
      <c r="G490" s="115"/>
      <c r="H490"/>
    </row>
    <row r="491" spans="1:8" ht="15" customHeight="1">
      <c r="A491"/>
      <c r="B491"/>
      <c r="C491"/>
      <c r="D491"/>
      <c r="E491"/>
      <c r="F491" s="101"/>
      <c r="G491" s="115"/>
      <c r="H491"/>
    </row>
    <row r="492" spans="1:8" ht="15" customHeight="1">
      <c r="A492"/>
      <c r="B492"/>
      <c r="C492"/>
      <c r="D492"/>
      <c r="E492"/>
      <c r="F492" s="101"/>
      <c r="G492" s="115"/>
      <c r="H492"/>
    </row>
    <row r="493" spans="1:8" ht="15" customHeight="1">
      <c r="A493"/>
      <c r="B493"/>
      <c r="C493"/>
      <c r="D493"/>
      <c r="E493"/>
      <c r="F493" s="101"/>
      <c r="G493" s="115"/>
      <c r="H493"/>
    </row>
    <row r="494" spans="1:8" ht="15" customHeight="1">
      <c r="A494"/>
      <c r="B494"/>
      <c r="C494"/>
      <c r="D494"/>
      <c r="E494"/>
      <c r="F494" s="101"/>
      <c r="G494" s="115"/>
      <c r="H494"/>
    </row>
    <row r="495" spans="1:8" ht="15" customHeight="1">
      <c r="A495"/>
      <c r="B495"/>
      <c r="C495"/>
      <c r="D495"/>
      <c r="E495"/>
      <c r="F495" s="101"/>
      <c r="G495" s="115"/>
      <c r="H495"/>
    </row>
    <row r="496" spans="1:8" ht="15" customHeight="1">
      <c r="A496"/>
      <c r="B496"/>
      <c r="C496"/>
      <c r="D496"/>
      <c r="E496"/>
      <c r="F496" s="101"/>
      <c r="G496" s="115"/>
      <c r="H496"/>
    </row>
    <row r="497" spans="1:8" ht="15" customHeight="1">
      <c r="A497"/>
      <c r="B497"/>
      <c r="C497"/>
      <c r="D497"/>
      <c r="E497"/>
      <c r="F497" s="101"/>
      <c r="G497" s="115"/>
      <c r="H497"/>
    </row>
    <row r="498" spans="1:8" ht="15" customHeight="1">
      <c r="A498"/>
      <c r="B498"/>
      <c r="C498"/>
      <c r="D498"/>
      <c r="E498"/>
      <c r="F498" s="101"/>
      <c r="G498" s="115"/>
      <c r="H498"/>
    </row>
    <row r="499" spans="1:8" ht="15" customHeight="1">
      <c r="A499"/>
      <c r="B499"/>
      <c r="C499"/>
      <c r="D499"/>
      <c r="E499"/>
      <c r="F499" s="101"/>
      <c r="G499" s="115"/>
      <c r="H499"/>
    </row>
    <row r="500" spans="1:8" ht="15" customHeight="1">
      <c r="A500"/>
      <c r="B500"/>
      <c r="C500"/>
      <c r="D500"/>
      <c r="E500"/>
      <c r="F500" s="101"/>
      <c r="G500" s="115"/>
      <c r="H500"/>
    </row>
    <row r="501" spans="1:8" ht="15" customHeight="1">
      <c r="A501"/>
      <c r="B501"/>
      <c r="C501"/>
      <c r="D501"/>
      <c r="E501"/>
      <c r="F501" s="101"/>
      <c r="G501" s="115"/>
      <c r="H501"/>
    </row>
    <row r="502" spans="1:8" ht="15" customHeight="1">
      <c r="A502"/>
      <c r="B502"/>
      <c r="C502"/>
      <c r="D502"/>
      <c r="E502"/>
      <c r="F502" s="101"/>
      <c r="G502" s="115"/>
      <c r="H502"/>
    </row>
    <row r="503" spans="1:8" ht="15" customHeight="1">
      <c r="A503"/>
      <c r="B503"/>
      <c r="C503"/>
      <c r="D503"/>
      <c r="E503"/>
      <c r="F503" s="101"/>
      <c r="G503" s="115"/>
      <c r="H503"/>
    </row>
    <row r="504" spans="1:8" ht="15" customHeight="1">
      <c r="A504"/>
      <c r="B504"/>
      <c r="C504"/>
      <c r="D504"/>
      <c r="E504"/>
      <c r="F504" s="101"/>
      <c r="G504" s="115"/>
      <c r="H504"/>
    </row>
    <row r="505" spans="1:8" ht="15" customHeight="1">
      <c r="A505"/>
      <c r="B505"/>
      <c r="C505"/>
      <c r="D505"/>
      <c r="E505"/>
      <c r="F505" s="101"/>
      <c r="G505" s="115"/>
      <c r="H505"/>
    </row>
    <row r="506" spans="1:8" ht="15" customHeight="1">
      <c r="A506"/>
      <c r="B506"/>
      <c r="C506"/>
      <c r="D506"/>
      <c r="E506"/>
      <c r="F506" s="101"/>
      <c r="G506" s="115"/>
      <c r="H506"/>
    </row>
    <row r="507" spans="1:8" ht="15" customHeight="1">
      <c r="A507"/>
      <c r="B507"/>
      <c r="C507"/>
      <c r="D507"/>
      <c r="E507"/>
      <c r="F507" s="101"/>
      <c r="G507" s="115"/>
      <c r="H507"/>
    </row>
    <row r="508" spans="1:8" ht="15" customHeight="1">
      <c r="A508"/>
      <c r="B508"/>
      <c r="C508"/>
      <c r="D508"/>
      <c r="E508"/>
      <c r="F508" s="101"/>
      <c r="G508" s="115"/>
      <c r="H508"/>
    </row>
    <row r="509" spans="1:8" ht="15" customHeight="1">
      <c r="A509"/>
      <c r="B509"/>
      <c r="C509"/>
      <c r="D509"/>
      <c r="E509"/>
      <c r="F509" s="101"/>
      <c r="G509" s="115"/>
      <c r="H509"/>
    </row>
    <row r="510" spans="1:8" ht="15" customHeight="1">
      <c r="A510"/>
      <c r="B510"/>
      <c r="C510"/>
      <c r="D510"/>
      <c r="E510"/>
      <c r="F510" s="101"/>
      <c r="G510" s="115"/>
      <c r="H510"/>
    </row>
    <row r="511" spans="1:8" ht="15" customHeight="1">
      <c r="A511"/>
      <c r="B511"/>
      <c r="C511"/>
      <c r="D511"/>
      <c r="E511"/>
      <c r="F511" s="101"/>
      <c r="G511" s="115"/>
      <c r="H511"/>
    </row>
    <row r="512" spans="1:8" ht="15" customHeight="1">
      <c r="A512"/>
      <c r="B512"/>
      <c r="C512"/>
      <c r="D512"/>
      <c r="E512"/>
      <c r="F512" s="101"/>
      <c r="G512" s="115"/>
      <c r="H512"/>
    </row>
    <row r="513" spans="1:8" ht="15" customHeight="1">
      <c r="A513"/>
      <c r="B513"/>
      <c r="C513"/>
      <c r="D513"/>
      <c r="E513"/>
      <c r="F513" s="101"/>
      <c r="G513" s="115"/>
      <c r="H513"/>
    </row>
  </sheetData>
  <sheetProtection/>
  <printOptions/>
  <pageMargins left="0.27" right="0.26" top="0.25" bottom="0.2" header="0.25" footer="0.2"/>
  <pageSetup fitToHeight="1" fitToWidth="1" horizontalDpi="600" verticalDpi="600" orientation="portrait" paperSize="9" scale="74" r:id="rId2"/>
  <headerFooter alignWithMargins="0">
    <oddFooter>&amp;C&amp;D &amp;T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4"/>
  <sheetViews>
    <sheetView showGridLines="0" zoomScale="80" zoomScaleNormal="80" zoomScalePageLayoutView="0" workbookViewId="0" topLeftCell="A1">
      <pane ySplit="5" topLeftCell="A6" activePane="bottomLeft" state="frozen"/>
      <selection pane="topLeft" activeCell="L54" sqref="L54"/>
      <selection pane="bottomLeft" activeCell="M1" sqref="M1"/>
    </sheetView>
  </sheetViews>
  <sheetFormatPr defaultColWidth="9.140625" defaultRowHeight="12.75"/>
  <cols>
    <col min="1" max="1" width="6.7109375" style="35" customWidth="1"/>
    <col min="2" max="2" width="4.7109375" style="35" customWidth="1"/>
    <col min="3" max="3" width="3.7109375" style="35" customWidth="1"/>
    <col min="4" max="4" width="62.57421875" style="35" customWidth="1"/>
    <col min="5" max="5" width="10.28125" style="35" customWidth="1"/>
    <col min="6" max="6" width="13.57421875" style="60" customWidth="1"/>
    <col min="7" max="7" width="10.28125" style="35" customWidth="1"/>
    <col min="8" max="8" width="2.7109375" style="35" customWidth="1"/>
    <col min="9" max="10" width="10.28125" style="35" hidden="1" customWidth="1"/>
    <col min="11" max="11" width="11.421875" style="35" customWidth="1"/>
    <col min="12" max="12" width="12.7109375" style="35" customWidth="1"/>
    <col min="13" max="13" width="13.28125" style="35" customWidth="1"/>
    <col min="14" max="17" width="18.7109375" style="35" customWidth="1"/>
    <col min="18" max="16384" width="9.140625" style="35" customWidth="1"/>
  </cols>
  <sheetData>
    <row r="1" ht="15" customHeight="1"/>
    <row r="2" ht="15" customHeight="1">
      <c r="M2" s="60" t="s">
        <v>634</v>
      </c>
    </row>
    <row r="3" ht="9.75" customHeight="1"/>
    <row r="4" ht="15" customHeight="1">
      <c r="A4" s="81" t="s">
        <v>569</v>
      </c>
    </row>
    <row r="5" spans="1:11" ht="6" customHeight="1">
      <c r="A5" s="65"/>
      <c r="B5" s="66"/>
      <c r="C5" s="66"/>
      <c r="D5" s="66"/>
      <c r="E5" s="66"/>
      <c r="F5" s="67"/>
      <c r="G5" s="66"/>
      <c r="H5" s="66"/>
      <c r="I5" s="66"/>
      <c r="J5" s="66"/>
      <c r="K5" s="66"/>
    </row>
    <row r="6" spans="1:11" ht="15" customHeight="1">
      <c r="A6" s="73"/>
      <c r="B6" s="73"/>
      <c r="C6" s="73"/>
      <c r="D6" s="73"/>
      <c r="E6" s="73"/>
      <c r="F6" s="77"/>
      <c r="G6" s="73"/>
      <c r="H6" s="77"/>
      <c r="I6" s="77"/>
      <c r="J6" s="73"/>
      <c r="K6" s="77"/>
    </row>
    <row r="7" spans="1:13" ht="15" customHeight="1">
      <c r="A7" s="70"/>
      <c r="B7" s="70"/>
      <c r="C7" s="70"/>
      <c r="D7" s="70"/>
      <c r="E7" s="70"/>
      <c r="F7" s="69"/>
      <c r="G7" s="70"/>
      <c r="H7" s="70"/>
      <c r="I7" s="70"/>
      <c r="J7" s="70"/>
      <c r="K7" s="70"/>
      <c r="L7" s="206" t="s">
        <v>425</v>
      </c>
      <c r="M7" s="207" t="s">
        <v>426</v>
      </c>
    </row>
    <row r="8" spans="1:13" ht="15" customHeight="1">
      <c r="A8" s="68"/>
      <c r="B8" s="60"/>
      <c r="I8" s="60"/>
      <c r="K8" s="70"/>
      <c r="L8" s="217">
        <v>2009</v>
      </c>
      <c r="M8" s="218">
        <v>2008</v>
      </c>
    </row>
    <row r="9" spans="1:13" ht="15" customHeight="1">
      <c r="A9" s="219"/>
      <c r="B9" s="67"/>
      <c r="C9" s="66"/>
      <c r="D9" s="66"/>
      <c r="E9" s="66"/>
      <c r="F9" s="67"/>
      <c r="G9" s="66"/>
      <c r="H9" s="66"/>
      <c r="I9" s="67"/>
      <c r="J9" s="66"/>
      <c r="K9" s="66"/>
      <c r="L9" s="222" t="s">
        <v>335</v>
      </c>
      <c r="M9" s="220" t="s">
        <v>335</v>
      </c>
    </row>
    <row r="10" spans="1:13" ht="15" customHeight="1">
      <c r="A10" s="68">
        <v>4</v>
      </c>
      <c r="B10" s="60" t="s">
        <v>35</v>
      </c>
      <c r="I10" s="60"/>
      <c r="K10" s="70"/>
      <c r="L10" s="182"/>
      <c r="M10" s="183"/>
    </row>
    <row r="11" spans="2:13" ht="15" customHeight="1">
      <c r="B11" s="35" t="s">
        <v>112</v>
      </c>
      <c r="E11" s="5"/>
      <c r="H11" s="27"/>
      <c r="I11" s="27">
        <v>2277</v>
      </c>
      <c r="J11" s="28">
        <v>770.5038199999999</v>
      </c>
      <c r="K11" s="70"/>
      <c r="L11" s="27">
        <v>2868</v>
      </c>
      <c r="M11" s="28">
        <v>4487.134690000002</v>
      </c>
    </row>
    <row r="12" spans="2:13" ht="15" customHeight="1">
      <c r="B12" s="70" t="s">
        <v>689</v>
      </c>
      <c r="H12" s="151"/>
      <c r="I12" s="151">
        <v>0</v>
      </c>
      <c r="J12" s="152">
        <v>0</v>
      </c>
      <c r="K12" s="70"/>
      <c r="L12" s="27">
        <v>-557</v>
      </c>
      <c r="M12" s="152">
        <v>0</v>
      </c>
    </row>
    <row r="13" spans="2:13" ht="15" customHeight="1">
      <c r="B13" s="70" t="s">
        <v>573</v>
      </c>
      <c r="E13" s="5"/>
      <c r="H13" s="27"/>
      <c r="I13" s="27">
        <v>0</v>
      </c>
      <c r="J13" s="28">
        <v>7</v>
      </c>
      <c r="K13" s="70"/>
      <c r="L13" s="27">
        <v>0</v>
      </c>
      <c r="M13" s="28">
        <v>-135</v>
      </c>
    </row>
    <row r="14" spans="2:13" ht="15" customHeight="1">
      <c r="B14" s="35" t="s">
        <v>554</v>
      </c>
      <c r="E14" s="5"/>
      <c r="H14" s="27"/>
      <c r="I14" s="27"/>
      <c r="J14" s="28"/>
      <c r="K14" s="70"/>
      <c r="L14" s="27">
        <v>43</v>
      </c>
      <c r="M14" s="28">
        <v>51</v>
      </c>
    </row>
    <row r="15" spans="2:13" ht="15" customHeight="1">
      <c r="B15" s="35" t="s">
        <v>622</v>
      </c>
      <c r="E15" s="5"/>
      <c r="H15" s="27"/>
      <c r="I15" s="27"/>
      <c r="J15" s="28"/>
      <c r="K15" s="70"/>
      <c r="L15" s="27">
        <v>-14</v>
      </c>
      <c r="M15" s="28">
        <v>0</v>
      </c>
    </row>
    <row r="16" spans="2:13" ht="15" customHeight="1">
      <c r="B16" s="35" t="s">
        <v>555</v>
      </c>
      <c r="H16" s="40"/>
      <c r="I16" s="27">
        <v>0</v>
      </c>
      <c r="J16" s="27">
        <v>0</v>
      </c>
      <c r="K16" s="70"/>
      <c r="L16" s="27">
        <v>0</v>
      </c>
      <c r="M16" s="28">
        <v>-46</v>
      </c>
    </row>
    <row r="17" spans="2:13" ht="15" customHeight="1">
      <c r="B17" s="35" t="s">
        <v>556</v>
      </c>
      <c r="H17" s="153"/>
      <c r="I17" s="40"/>
      <c r="J17" s="184">
        <v>-1</v>
      </c>
      <c r="K17" s="70"/>
      <c r="L17" s="27">
        <v>0</v>
      </c>
      <c r="M17" s="28">
        <v>-32</v>
      </c>
    </row>
    <row r="18" spans="2:13" ht="15" customHeight="1">
      <c r="B18" s="35" t="s">
        <v>610</v>
      </c>
      <c r="H18" s="40"/>
      <c r="I18" s="40" t="e">
        <v>#REF!</v>
      </c>
      <c r="J18" s="27" t="e">
        <v>#REF!</v>
      </c>
      <c r="K18" s="70"/>
      <c r="L18" s="27">
        <v>4</v>
      </c>
      <c r="M18" s="28">
        <v>10</v>
      </c>
    </row>
    <row r="19" spans="2:13" ht="18" customHeight="1">
      <c r="B19" s="35" t="s">
        <v>557</v>
      </c>
      <c r="H19" s="40"/>
      <c r="I19" s="40"/>
      <c r="J19" s="27"/>
      <c r="K19" s="70"/>
      <c r="L19" s="24">
        <v>-27</v>
      </c>
      <c r="M19" s="22">
        <v>-317</v>
      </c>
    </row>
    <row r="20" spans="8:13" ht="15" customHeight="1">
      <c r="H20" s="153"/>
      <c r="I20" s="17" t="e">
        <v>#REF!</v>
      </c>
      <c r="J20" s="118" t="e">
        <v>#REF!</v>
      </c>
      <c r="K20" s="70"/>
      <c r="L20" s="27"/>
      <c r="M20" s="20"/>
    </row>
    <row r="21" spans="8:13" ht="18" customHeight="1">
      <c r="H21" s="153"/>
      <c r="I21" s="150">
        <v>0</v>
      </c>
      <c r="J21" s="152">
        <v>72</v>
      </c>
      <c r="K21" s="70"/>
      <c r="L21" s="148">
        <v>2317</v>
      </c>
      <c r="M21" s="20">
        <v>4018.1346900000017</v>
      </c>
    </row>
    <row r="22" spans="2:13" ht="19.5" customHeight="1">
      <c r="B22" s="35" t="s">
        <v>164</v>
      </c>
      <c r="H22"/>
      <c r="I22" s="103"/>
      <c r="J22" s="141"/>
      <c r="K22" s="70"/>
      <c r="L22" s="24">
        <v>0</v>
      </c>
      <c r="M22" s="20">
        <v>-5</v>
      </c>
    </row>
    <row r="23" spans="8:13" ht="7.5" customHeight="1">
      <c r="H23"/>
      <c r="I23" s="101"/>
      <c r="J23" s="73"/>
      <c r="K23" s="70"/>
      <c r="L23" s="148"/>
      <c r="M23" s="30"/>
    </row>
    <row r="24" spans="8:13" ht="6.75" customHeight="1">
      <c r="H24" s="28"/>
      <c r="I24" s="27" t="e">
        <v>#REF!</v>
      </c>
      <c r="J24" s="28" t="e">
        <v>#REF!</v>
      </c>
      <c r="K24" s="70"/>
      <c r="L24" s="27"/>
      <c r="M24" s="28"/>
    </row>
    <row r="25" spans="2:13" ht="19.5" customHeight="1" thickBot="1">
      <c r="B25" s="35" t="s">
        <v>36</v>
      </c>
      <c r="H25"/>
      <c r="I25" s="240"/>
      <c r="J25" s="71"/>
      <c r="K25" s="70"/>
      <c r="L25" s="25">
        <v>2317</v>
      </c>
      <c r="M25" s="26">
        <v>4013.1346900000017</v>
      </c>
    </row>
    <row r="26" spans="2:13" ht="15" customHeight="1">
      <c r="B26" s="228"/>
      <c r="C26" s="228"/>
      <c r="D26" s="228"/>
      <c r="E26" s="228"/>
      <c r="F26" s="103"/>
      <c r="G26" s="241"/>
      <c r="H26" s="228"/>
      <c r="I26" s="228"/>
      <c r="J26" s="66"/>
      <c r="K26" s="67"/>
      <c r="L26" s="67"/>
      <c r="M26" s="66"/>
    </row>
    <row r="27" spans="1:11" ht="15" customHeight="1">
      <c r="A27"/>
      <c r="B27"/>
      <c r="C27"/>
      <c r="D27"/>
      <c r="E27"/>
      <c r="F27" s="101"/>
      <c r="G27" s="115"/>
      <c r="H27"/>
      <c r="I27"/>
      <c r="J27" s="115"/>
      <c r="K27"/>
    </row>
    <row r="28" spans="1:11" ht="15" customHeight="1">
      <c r="A28"/>
      <c r="B28"/>
      <c r="C28"/>
      <c r="D28"/>
      <c r="E28"/>
      <c r="F28" s="101"/>
      <c r="G28" s="115"/>
      <c r="H28"/>
      <c r="I28"/>
      <c r="J28" s="115"/>
      <c r="K28"/>
    </row>
    <row r="29" spans="1:11" ht="15" customHeight="1">
      <c r="A29"/>
      <c r="B29"/>
      <c r="C29"/>
      <c r="D29"/>
      <c r="E29"/>
      <c r="F29" s="101"/>
      <c r="G29" s="115"/>
      <c r="H29"/>
      <c r="I29"/>
      <c r="J29" s="115"/>
      <c r="K29"/>
    </row>
    <row r="30" spans="1:11" ht="15" customHeight="1">
      <c r="A30"/>
      <c r="B30"/>
      <c r="C30"/>
      <c r="D30"/>
      <c r="E30"/>
      <c r="F30" s="101"/>
      <c r="G30" s="115"/>
      <c r="H30"/>
      <c r="I30"/>
      <c r="J30" s="115"/>
      <c r="K30"/>
    </row>
    <row r="31" spans="1:11" ht="15" customHeight="1">
      <c r="A31"/>
      <c r="B31"/>
      <c r="C31"/>
      <c r="D31"/>
      <c r="E31"/>
      <c r="F31" s="101"/>
      <c r="G31" s="115"/>
      <c r="H31"/>
      <c r="I31"/>
      <c r="J31" s="115"/>
      <c r="K31"/>
    </row>
    <row r="32" spans="1:11" ht="15" customHeight="1">
      <c r="A32"/>
      <c r="B32"/>
      <c r="C32"/>
      <c r="D32"/>
      <c r="E32"/>
      <c r="F32" s="101"/>
      <c r="G32" s="115"/>
      <c r="H32"/>
      <c r="I32"/>
      <c r="J32" s="115"/>
      <c r="K32"/>
    </row>
    <row r="33" spans="1:11" ht="15" customHeight="1">
      <c r="A33"/>
      <c r="B33"/>
      <c r="C33"/>
      <c r="D33"/>
      <c r="E33"/>
      <c r="F33" s="101"/>
      <c r="G33" s="115"/>
      <c r="H33"/>
      <c r="I33"/>
      <c r="J33" s="115"/>
      <c r="K33"/>
    </row>
    <row r="34" spans="1:11" ht="15" customHeight="1">
      <c r="A34"/>
      <c r="B34"/>
      <c r="C34"/>
      <c r="D34"/>
      <c r="E34"/>
      <c r="F34" s="101"/>
      <c r="G34" s="115"/>
      <c r="H34"/>
      <c r="I34"/>
      <c r="J34" s="115"/>
      <c r="K34"/>
    </row>
    <row r="35" spans="1:11" ht="15" customHeight="1">
      <c r="A35"/>
      <c r="B35"/>
      <c r="C35"/>
      <c r="D35"/>
      <c r="E35"/>
      <c r="F35" s="101"/>
      <c r="G35" s="115"/>
      <c r="H35"/>
      <c r="I35"/>
      <c r="J35" s="115"/>
      <c r="K35"/>
    </row>
    <row r="36" spans="1:11" ht="15" customHeight="1">
      <c r="A36"/>
      <c r="B36"/>
      <c r="C36"/>
      <c r="D36"/>
      <c r="E36"/>
      <c r="F36" s="101"/>
      <c r="G36" s="115"/>
      <c r="H36"/>
      <c r="I36"/>
      <c r="J36" s="115"/>
      <c r="K36"/>
    </row>
    <row r="37" spans="1:11" ht="15" customHeight="1">
      <c r="A37"/>
      <c r="B37"/>
      <c r="C37"/>
      <c r="D37"/>
      <c r="E37"/>
      <c r="F37" s="101"/>
      <c r="G37" s="115"/>
      <c r="H37"/>
      <c r="I37"/>
      <c r="J37" s="115"/>
      <c r="K37"/>
    </row>
    <row r="38" spans="1:11" ht="15" customHeight="1">
      <c r="A38"/>
      <c r="B38"/>
      <c r="C38"/>
      <c r="D38"/>
      <c r="E38"/>
      <c r="F38" s="101"/>
      <c r="G38" s="115"/>
      <c r="H38"/>
      <c r="I38"/>
      <c r="J38" s="115"/>
      <c r="K38"/>
    </row>
    <row r="39" spans="1:11" ht="15" customHeight="1">
      <c r="A39"/>
      <c r="B39"/>
      <c r="C39"/>
      <c r="D39"/>
      <c r="E39"/>
      <c r="F39" s="101"/>
      <c r="G39" s="115"/>
      <c r="H39"/>
      <c r="I39"/>
      <c r="J39" s="115"/>
      <c r="K39"/>
    </row>
    <row r="40" spans="1:11" ht="15" customHeight="1">
      <c r="A40"/>
      <c r="B40"/>
      <c r="C40"/>
      <c r="D40"/>
      <c r="E40"/>
      <c r="F40" s="101"/>
      <c r="G40" s="115"/>
      <c r="H40"/>
      <c r="I40"/>
      <c r="J40" s="115"/>
      <c r="K40"/>
    </row>
    <row r="41" spans="1:11" ht="15" customHeight="1">
      <c r="A41"/>
      <c r="B41"/>
      <c r="C41"/>
      <c r="D41"/>
      <c r="E41"/>
      <c r="F41" s="101"/>
      <c r="G41" s="115"/>
      <c r="H41"/>
      <c r="I41"/>
      <c r="J41" s="115"/>
      <c r="K41"/>
    </row>
    <row r="42" spans="1:11" ht="15" customHeight="1">
      <c r="A42"/>
      <c r="B42"/>
      <c r="C42"/>
      <c r="D42"/>
      <c r="E42"/>
      <c r="F42" s="101"/>
      <c r="G42" s="115"/>
      <c r="H42"/>
      <c r="I42"/>
      <c r="J42" s="115"/>
      <c r="K42"/>
    </row>
    <row r="43" spans="1:11" ht="15" customHeight="1">
      <c r="A43"/>
      <c r="B43"/>
      <c r="C43"/>
      <c r="D43"/>
      <c r="E43"/>
      <c r="F43" s="101"/>
      <c r="G43" s="115"/>
      <c r="H43"/>
      <c r="I43"/>
      <c r="J43" s="115"/>
      <c r="K43"/>
    </row>
    <row r="44" spans="1:11" ht="15" customHeight="1">
      <c r="A44"/>
      <c r="B44"/>
      <c r="C44"/>
      <c r="D44"/>
      <c r="E44"/>
      <c r="F44" s="101"/>
      <c r="G44" s="115"/>
      <c r="H44"/>
      <c r="I44"/>
      <c r="J44" s="115"/>
      <c r="K44"/>
    </row>
    <row r="45" spans="1:11" ht="15" customHeight="1">
      <c r="A45"/>
      <c r="B45"/>
      <c r="C45"/>
      <c r="D45"/>
      <c r="E45"/>
      <c r="F45" s="101"/>
      <c r="G45" s="115"/>
      <c r="H45"/>
      <c r="I45"/>
      <c r="J45" s="115"/>
      <c r="K45"/>
    </row>
    <row r="46" spans="1:11" ht="15" customHeight="1">
      <c r="A46"/>
      <c r="B46"/>
      <c r="C46"/>
      <c r="D46"/>
      <c r="E46"/>
      <c r="F46" s="101"/>
      <c r="G46" s="115"/>
      <c r="H46"/>
      <c r="I46"/>
      <c r="J46" s="115"/>
      <c r="K46"/>
    </row>
    <row r="47" spans="1:11" ht="15" customHeight="1">
      <c r="A47"/>
      <c r="B47"/>
      <c r="C47"/>
      <c r="D47"/>
      <c r="E47"/>
      <c r="F47" s="101"/>
      <c r="G47" s="115"/>
      <c r="H47"/>
      <c r="I47"/>
      <c r="J47" s="115"/>
      <c r="K47"/>
    </row>
    <row r="48" spans="1:11" ht="15" customHeight="1">
      <c r="A48"/>
      <c r="B48"/>
      <c r="C48"/>
      <c r="D48"/>
      <c r="E48"/>
      <c r="F48" s="101"/>
      <c r="G48" s="115"/>
      <c r="H48"/>
      <c r="I48"/>
      <c r="J48" s="115"/>
      <c r="K48"/>
    </row>
    <row r="49" spans="1:11" ht="15" customHeight="1">
      <c r="A49"/>
      <c r="B49"/>
      <c r="C49"/>
      <c r="D49"/>
      <c r="E49"/>
      <c r="F49" s="101"/>
      <c r="G49" s="115"/>
      <c r="H49"/>
      <c r="I49"/>
      <c r="J49" s="115"/>
      <c r="K49"/>
    </row>
    <row r="50" spans="1:11" ht="15" customHeight="1">
      <c r="A50"/>
      <c r="B50"/>
      <c r="C50"/>
      <c r="D50"/>
      <c r="E50"/>
      <c r="F50" s="101"/>
      <c r="G50" s="115"/>
      <c r="H50"/>
      <c r="I50"/>
      <c r="J50" s="115"/>
      <c r="K50"/>
    </row>
    <row r="51" spans="1:11" ht="15" customHeight="1">
      <c r="A51"/>
      <c r="B51"/>
      <c r="C51"/>
      <c r="D51"/>
      <c r="E51"/>
      <c r="F51" s="101"/>
      <c r="G51" s="115"/>
      <c r="H51"/>
      <c r="I51"/>
      <c r="J51" s="115"/>
      <c r="K51"/>
    </row>
    <row r="52" spans="1:11" ht="15" customHeight="1">
      <c r="A52"/>
      <c r="B52"/>
      <c r="C52"/>
      <c r="D52"/>
      <c r="E52"/>
      <c r="F52" s="101"/>
      <c r="G52" s="115"/>
      <c r="H52"/>
      <c r="I52"/>
      <c r="J52" s="115"/>
      <c r="K52"/>
    </row>
    <row r="53" spans="1:11" ht="15" customHeight="1">
      <c r="A53"/>
      <c r="B53"/>
      <c r="C53"/>
      <c r="D53"/>
      <c r="E53"/>
      <c r="F53" s="101"/>
      <c r="G53" s="115"/>
      <c r="H53"/>
      <c r="I53"/>
      <c r="J53" s="115"/>
      <c r="K53"/>
    </row>
    <row r="54" spans="1:11" ht="15" customHeight="1">
      <c r="A54"/>
      <c r="B54"/>
      <c r="C54"/>
      <c r="D54"/>
      <c r="E54"/>
      <c r="F54" s="101"/>
      <c r="G54" s="115"/>
      <c r="H54"/>
      <c r="I54"/>
      <c r="J54" s="115"/>
      <c r="K54"/>
    </row>
    <row r="55" spans="1:11" ht="15" customHeight="1">
      <c r="A55"/>
      <c r="B55"/>
      <c r="C55"/>
      <c r="D55"/>
      <c r="E55"/>
      <c r="F55" s="101"/>
      <c r="G55" s="115"/>
      <c r="H55"/>
      <c r="I55"/>
      <c r="J55" s="115"/>
      <c r="K55"/>
    </row>
    <row r="56" spans="1:11" ht="15" customHeight="1">
      <c r="A56"/>
      <c r="B56"/>
      <c r="C56"/>
      <c r="D56"/>
      <c r="E56"/>
      <c r="F56" s="101"/>
      <c r="G56" s="115"/>
      <c r="H56"/>
      <c r="I56"/>
      <c r="J56" s="115"/>
      <c r="K56"/>
    </row>
    <row r="57" spans="1:11" ht="15" customHeight="1">
      <c r="A57"/>
      <c r="B57"/>
      <c r="C57"/>
      <c r="D57"/>
      <c r="E57"/>
      <c r="F57" s="101"/>
      <c r="G57" s="115"/>
      <c r="H57"/>
      <c r="I57"/>
      <c r="J57" s="115"/>
      <c r="K57"/>
    </row>
    <row r="58" spans="1:11" ht="15" customHeight="1">
      <c r="A58"/>
      <c r="B58"/>
      <c r="C58"/>
      <c r="D58"/>
      <c r="E58"/>
      <c r="F58" s="101"/>
      <c r="G58" s="115"/>
      <c r="H58"/>
      <c r="I58"/>
      <c r="J58" s="115"/>
      <c r="K58"/>
    </row>
    <row r="59" spans="1:11" ht="15" customHeight="1">
      <c r="A59"/>
      <c r="B59"/>
      <c r="C59"/>
      <c r="D59"/>
      <c r="E59"/>
      <c r="F59" s="101"/>
      <c r="G59" s="115"/>
      <c r="H59"/>
      <c r="I59"/>
      <c r="J59" s="115"/>
      <c r="K59"/>
    </row>
    <row r="60" spans="1:11" ht="15" customHeight="1">
      <c r="A60"/>
      <c r="B60"/>
      <c r="C60"/>
      <c r="D60"/>
      <c r="E60"/>
      <c r="F60" s="101"/>
      <c r="G60" s="115"/>
      <c r="H60"/>
      <c r="I60"/>
      <c r="J60" s="115"/>
      <c r="K60"/>
    </row>
    <row r="61" spans="1:11" ht="15" customHeight="1">
      <c r="A61"/>
      <c r="B61"/>
      <c r="C61"/>
      <c r="D61"/>
      <c r="E61"/>
      <c r="F61" s="101"/>
      <c r="G61" s="115"/>
      <c r="H61"/>
      <c r="I61"/>
      <c r="J61" s="115"/>
      <c r="K61"/>
    </row>
    <row r="62" spans="1:11" ht="15" customHeight="1">
      <c r="A62"/>
      <c r="B62"/>
      <c r="C62"/>
      <c r="D62"/>
      <c r="E62"/>
      <c r="F62" s="101"/>
      <c r="G62" s="115"/>
      <c r="H62"/>
      <c r="I62"/>
      <c r="J62" s="115"/>
      <c r="K62"/>
    </row>
    <row r="63" spans="1:11" ht="15" customHeight="1">
      <c r="A63"/>
      <c r="B63"/>
      <c r="C63"/>
      <c r="D63"/>
      <c r="E63"/>
      <c r="F63" s="101"/>
      <c r="G63" s="115"/>
      <c r="H63"/>
      <c r="I63"/>
      <c r="J63" s="115"/>
      <c r="K63"/>
    </row>
    <row r="64" spans="1:11" ht="15" customHeight="1">
      <c r="A64"/>
      <c r="B64"/>
      <c r="C64"/>
      <c r="D64"/>
      <c r="E64"/>
      <c r="F64" s="101"/>
      <c r="G64" s="115"/>
      <c r="H64"/>
      <c r="I64"/>
      <c r="J64" s="115"/>
      <c r="K64"/>
    </row>
    <row r="65" spans="1:11" ht="15" customHeight="1">
      <c r="A65"/>
      <c r="B65"/>
      <c r="C65"/>
      <c r="D65"/>
      <c r="E65"/>
      <c r="F65" s="101"/>
      <c r="G65" s="115"/>
      <c r="H65"/>
      <c r="I65"/>
      <c r="J65" s="115"/>
      <c r="K65"/>
    </row>
    <row r="66" spans="1:11" ht="15" customHeight="1">
      <c r="A66"/>
      <c r="B66"/>
      <c r="C66"/>
      <c r="D66"/>
      <c r="E66"/>
      <c r="F66" s="101"/>
      <c r="G66" s="115"/>
      <c r="H66"/>
      <c r="I66"/>
      <c r="J66" s="115"/>
      <c r="K66"/>
    </row>
    <row r="67" spans="1:11" ht="15" customHeight="1">
      <c r="A67"/>
      <c r="B67"/>
      <c r="C67"/>
      <c r="D67"/>
      <c r="E67"/>
      <c r="F67" s="101"/>
      <c r="G67" s="115"/>
      <c r="H67"/>
      <c r="I67"/>
      <c r="J67" s="115"/>
      <c r="K67"/>
    </row>
    <row r="68" spans="1:11" ht="15" customHeight="1">
      <c r="A68"/>
      <c r="B68"/>
      <c r="C68"/>
      <c r="D68"/>
      <c r="E68"/>
      <c r="F68" s="101"/>
      <c r="G68" s="115"/>
      <c r="H68"/>
      <c r="I68"/>
      <c r="J68" s="115"/>
      <c r="K68"/>
    </row>
    <row r="69" spans="1:11" ht="15" customHeight="1">
      <c r="A69"/>
      <c r="B69"/>
      <c r="C69"/>
      <c r="D69"/>
      <c r="E69"/>
      <c r="F69" s="101"/>
      <c r="G69" s="115"/>
      <c r="H69"/>
      <c r="I69"/>
      <c r="J69" s="115"/>
      <c r="K69"/>
    </row>
    <row r="70" spans="1:11" ht="15" customHeight="1">
      <c r="A70"/>
      <c r="B70"/>
      <c r="C70"/>
      <c r="D70"/>
      <c r="E70"/>
      <c r="F70" s="101"/>
      <c r="G70" s="115"/>
      <c r="H70"/>
      <c r="I70"/>
      <c r="J70" s="115"/>
      <c r="K70"/>
    </row>
    <row r="71" spans="1:11" ht="15" customHeight="1">
      <c r="A71"/>
      <c r="B71"/>
      <c r="C71"/>
      <c r="D71"/>
      <c r="E71"/>
      <c r="F71" s="101"/>
      <c r="G71" s="115"/>
      <c r="H71"/>
      <c r="I71"/>
      <c r="J71" s="115"/>
      <c r="K71"/>
    </row>
    <row r="72" spans="1:11" ht="15" customHeight="1">
      <c r="A72"/>
      <c r="B72"/>
      <c r="C72"/>
      <c r="D72"/>
      <c r="E72"/>
      <c r="F72" s="101"/>
      <c r="G72" s="115"/>
      <c r="H72"/>
      <c r="I72"/>
      <c r="J72" s="115"/>
      <c r="K72"/>
    </row>
    <row r="73" spans="1:11" ht="15" customHeight="1">
      <c r="A73"/>
      <c r="B73"/>
      <c r="C73"/>
      <c r="D73"/>
      <c r="E73"/>
      <c r="F73" s="101"/>
      <c r="G73" s="115"/>
      <c r="H73"/>
      <c r="I73"/>
      <c r="J73" s="115"/>
      <c r="K73"/>
    </row>
    <row r="74" spans="1:11" ht="15" customHeight="1">
      <c r="A74"/>
      <c r="B74"/>
      <c r="C74"/>
      <c r="D74"/>
      <c r="E74"/>
      <c r="F74" s="101"/>
      <c r="G74" s="115"/>
      <c r="H74"/>
      <c r="I74"/>
      <c r="J74" s="115"/>
      <c r="K74"/>
    </row>
    <row r="75" spans="1:11" ht="15" customHeight="1">
      <c r="A75"/>
      <c r="B75"/>
      <c r="C75"/>
      <c r="D75"/>
      <c r="E75"/>
      <c r="F75" s="101"/>
      <c r="G75" s="115"/>
      <c r="H75"/>
      <c r="I75"/>
      <c r="J75" s="115"/>
      <c r="K75"/>
    </row>
    <row r="76" spans="1:11" ht="15" customHeight="1">
      <c r="A76"/>
      <c r="B76"/>
      <c r="C76"/>
      <c r="D76"/>
      <c r="E76"/>
      <c r="F76" s="101"/>
      <c r="G76" s="115"/>
      <c r="H76"/>
      <c r="I76"/>
      <c r="J76" s="115"/>
      <c r="K76"/>
    </row>
    <row r="77" spans="1:11" ht="15" customHeight="1">
      <c r="A77"/>
      <c r="B77"/>
      <c r="C77"/>
      <c r="D77"/>
      <c r="E77"/>
      <c r="F77" s="101"/>
      <c r="G77" s="115"/>
      <c r="H77"/>
      <c r="I77"/>
      <c r="J77" s="115"/>
      <c r="K77"/>
    </row>
    <row r="78" spans="1:11" ht="15" customHeight="1">
      <c r="A78"/>
      <c r="B78"/>
      <c r="C78"/>
      <c r="D78"/>
      <c r="E78"/>
      <c r="F78" s="101"/>
      <c r="G78" s="115"/>
      <c r="H78"/>
      <c r="I78"/>
      <c r="J78" s="115"/>
      <c r="K78"/>
    </row>
    <row r="79" spans="1:11" ht="15" customHeight="1">
      <c r="A79"/>
      <c r="B79"/>
      <c r="C79"/>
      <c r="D79"/>
      <c r="E79"/>
      <c r="F79" s="101"/>
      <c r="G79" s="115"/>
      <c r="H79"/>
      <c r="I79"/>
      <c r="J79" s="115"/>
      <c r="K79"/>
    </row>
    <row r="80" spans="1:11" ht="15" customHeight="1">
      <c r="A80"/>
      <c r="B80"/>
      <c r="C80"/>
      <c r="D80"/>
      <c r="E80"/>
      <c r="F80" s="101"/>
      <c r="G80" s="115"/>
      <c r="H80"/>
      <c r="I80"/>
      <c r="J80" s="115"/>
      <c r="K80"/>
    </row>
    <row r="81" spans="1:11" ht="15" customHeight="1">
      <c r="A81"/>
      <c r="B81"/>
      <c r="C81"/>
      <c r="D81"/>
      <c r="E81"/>
      <c r="F81" s="101"/>
      <c r="G81" s="115"/>
      <c r="H81"/>
      <c r="I81"/>
      <c r="J81" s="115"/>
      <c r="K81"/>
    </row>
    <row r="82" spans="1:11" ht="15" customHeight="1">
      <c r="A82"/>
      <c r="B82"/>
      <c r="C82"/>
      <c r="D82"/>
      <c r="E82"/>
      <c r="F82" s="101"/>
      <c r="G82" s="115"/>
      <c r="H82"/>
      <c r="I82"/>
      <c r="J82" s="115"/>
      <c r="K82"/>
    </row>
    <row r="83" spans="1:11" ht="15" customHeight="1">
      <c r="A83"/>
      <c r="B83"/>
      <c r="C83"/>
      <c r="D83"/>
      <c r="E83"/>
      <c r="F83" s="101"/>
      <c r="G83" s="115"/>
      <c r="H83"/>
      <c r="I83"/>
      <c r="J83" s="115"/>
      <c r="K83"/>
    </row>
    <row r="84" spans="1:11" ht="15" customHeight="1">
      <c r="A84"/>
      <c r="B84"/>
      <c r="C84"/>
      <c r="D84"/>
      <c r="E84"/>
      <c r="F84" s="101"/>
      <c r="G84" s="115"/>
      <c r="H84"/>
      <c r="I84"/>
      <c r="J84" s="115"/>
      <c r="K84"/>
    </row>
    <row r="85" spans="1:11" ht="15" customHeight="1">
      <c r="A85"/>
      <c r="B85"/>
      <c r="C85"/>
      <c r="D85"/>
      <c r="E85"/>
      <c r="F85" s="101"/>
      <c r="G85" s="115"/>
      <c r="H85"/>
      <c r="I85"/>
      <c r="J85" s="115"/>
      <c r="K85"/>
    </row>
    <row r="86" spans="1:11" ht="15" customHeight="1">
      <c r="A86"/>
      <c r="B86"/>
      <c r="C86"/>
      <c r="D86"/>
      <c r="E86"/>
      <c r="F86" s="101"/>
      <c r="G86" s="115"/>
      <c r="H86"/>
      <c r="I86"/>
      <c r="J86" s="115"/>
      <c r="K86"/>
    </row>
    <row r="87" spans="1:11" ht="15" customHeight="1">
      <c r="A87"/>
      <c r="B87"/>
      <c r="C87"/>
      <c r="D87"/>
      <c r="E87"/>
      <c r="F87" s="101"/>
      <c r="G87" s="115"/>
      <c r="H87"/>
      <c r="I87"/>
      <c r="J87" s="115"/>
      <c r="K87"/>
    </row>
    <row r="88" spans="1:11" ht="15" customHeight="1">
      <c r="A88"/>
      <c r="B88"/>
      <c r="C88"/>
      <c r="D88"/>
      <c r="E88"/>
      <c r="F88" s="101"/>
      <c r="G88" s="115"/>
      <c r="H88"/>
      <c r="I88"/>
      <c r="J88" s="115"/>
      <c r="K88"/>
    </row>
    <row r="89" spans="1:11" ht="15" customHeight="1">
      <c r="A89"/>
      <c r="B89"/>
      <c r="C89"/>
      <c r="D89"/>
      <c r="E89"/>
      <c r="F89" s="101"/>
      <c r="G89" s="115"/>
      <c r="H89"/>
      <c r="I89"/>
      <c r="J89" s="115"/>
      <c r="K89"/>
    </row>
    <row r="90" spans="1:11" ht="15" customHeight="1">
      <c r="A90"/>
      <c r="B90"/>
      <c r="C90"/>
      <c r="D90"/>
      <c r="E90"/>
      <c r="F90" s="101"/>
      <c r="G90" s="115"/>
      <c r="H90"/>
      <c r="I90"/>
      <c r="J90" s="115"/>
      <c r="K90"/>
    </row>
    <row r="91" spans="1:11" ht="15" customHeight="1">
      <c r="A91"/>
      <c r="B91"/>
      <c r="C91"/>
      <c r="D91"/>
      <c r="E91"/>
      <c r="F91" s="101"/>
      <c r="G91" s="115"/>
      <c r="H91"/>
      <c r="I91"/>
      <c r="J91" s="115"/>
      <c r="K91"/>
    </row>
    <row r="92" spans="1:11" ht="15" customHeight="1">
      <c r="A92"/>
      <c r="B92"/>
      <c r="C92"/>
      <c r="D92"/>
      <c r="E92"/>
      <c r="F92" s="101"/>
      <c r="G92" s="115"/>
      <c r="H92"/>
      <c r="I92"/>
      <c r="J92" s="115"/>
      <c r="K92"/>
    </row>
    <row r="93" spans="1:11" ht="15" customHeight="1">
      <c r="A93"/>
      <c r="B93"/>
      <c r="C93"/>
      <c r="D93"/>
      <c r="E93"/>
      <c r="F93" s="101"/>
      <c r="G93" s="115"/>
      <c r="H93"/>
      <c r="I93"/>
      <c r="J93" s="115"/>
      <c r="K93"/>
    </row>
    <row r="94" spans="1:11" ht="15" customHeight="1">
      <c r="A94"/>
      <c r="B94"/>
      <c r="C94"/>
      <c r="D94"/>
      <c r="E94"/>
      <c r="F94" s="101"/>
      <c r="G94" s="115"/>
      <c r="H94"/>
      <c r="I94"/>
      <c r="J94" s="115"/>
      <c r="K94"/>
    </row>
    <row r="95" spans="1:11" ht="15" customHeight="1">
      <c r="A95"/>
      <c r="B95"/>
      <c r="C95"/>
      <c r="D95"/>
      <c r="E95"/>
      <c r="F95" s="101"/>
      <c r="G95" s="115"/>
      <c r="H95"/>
      <c r="I95"/>
      <c r="J95" s="115"/>
      <c r="K95"/>
    </row>
    <row r="96" spans="1:11" ht="15" customHeight="1">
      <c r="A96"/>
      <c r="B96"/>
      <c r="C96"/>
      <c r="D96"/>
      <c r="E96"/>
      <c r="F96" s="101"/>
      <c r="G96" s="115"/>
      <c r="H96"/>
      <c r="I96"/>
      <c r="J96" s="115"/>
      <c r="K96"/>
    </row>
    <row r="97" spans="1:11" ht="15" customHeight="1">
      <c r="A97"/>
      <c r="B97"/>
      <c r="C97"/>
      <c r="D97"/>
      <c r="E97"/>
      <c r="F97" s="101"/>
      <c r="G97" s="115"/>
      <c r="H97"/>
      <c r="I97"/>
      <c r="J97" s="115"/>
      <c r="K97"/>
    </row>
    <row r="98" spans="1:11" ht="15" customHeight="1">
      <c r="A98"/>
      <c r="B98"/>
      <c r="C98"/>
      <c r="D98"/>
      <c r="E98"/>
      <c r="F98" s="101"/>
      <c r="G98" s="115"/>
      <c r="H98"/>
      <c r="I98"/>
      <c r="J98" s="115"/>
      <c r="K98"/>
    </row>
    <row r="99" spans="1:11" ht="15" customHeight="1">
      <c r="A99"/>
      <c r="B99"/>
      <c r="C99"/>
      <c r="D99"/>
      <c r="E99"/>
      <c r="F99" s="101"/>
      <c r="G99" s="115"/>
      <c r="H99"/>
      <c r="I99"/>
      <c r="J99" s="115"/>
      <c r="K99"/>
    </row>
    <row r="100" spans="1:11" ht="15" customHeight="1">
      <c r="A100"/>
      <c r="B100"/>
      <c r="C100"/>
      <c r="D100"/>
      <c r="E100"/>
      <c r="F100" s="101"/>
      <c r="G100" s="115"/>
      <c r="H100"/>
      <c r="I100"/>
      <c r="J100" s="115"/>
      <c r="K100"/>
    </row>
    <row r="101" spans="1:11" ht="15" customHeight="1">
      <c r="A101"/>
      <c r="B101"/>
      <c r="C101"/>
      <c r="D101"/>
      <c r="E101"/>
      <c r="F101" s="101"/>
      <c r="G101" s="115"/>
      <c r="H101"/>
      <c r="I101"/>
      <c r="J101" s="115"/>
      <c r="K101"/>
    </row>
    <row r="102" spans="1:11" ht="15" customHeight="1">
      <c r="A102"/>
      <c r="B102"/>
      <c r="C102"/>
      <c r="D102"/>
      <c r="E102"/>
      <c r="F102" s="101"/>
      <c r="G102" s="115"/>
      <c r="H102"/>
      <c r="I102"/>
      <c r="J102" s="115"/>
      <c r="K102"/>
    </row>
    <row r="103" spans="1:11" ht="15" customHeight="1">
      <c r="A103"/>
      <c r="B103"/>
      <c r="C103"/>
      <c r="D103"/>
      <c r="E103"/>
      <c r="F103" s="101"/>
      <c r="G103" s="115"/>
      <c r="H103"/>
      <c r="I103"/>
      <c r="J103" s="115"/>
      <c r="K103"/>
    </row>
    <row r="104" spans="1:11" ht="15" customHeight="1">
      <c r="A104"/>
      <c r="B104"/>
      <c r="C104"/>
      <c r="D104"/>
      <c r="E104"/>
      <c r="F104" s="101"/>
      <c r="G104" s="115"/>
      <c r="H104"/>
      <c r="I104"/>
      <c r="J104" s="115"/>
      <c r="K104"/>
    </row>
    <row r="105" spans="1:11" ht="15" customHeight="1">
      <c r="A105"/>
      <c r="B105"/>
      <c r="C105"/>
      <c r="D105"/>
      <c r="E105"/>
      <c r="F105" s="101"/>
      <c r="G105" s="115"/>
      <c r="H105"/>
      <c r="I105"/>
      <c r="J105" s="115"/>
      <c r="K105"/>
    </row>
    <row r="106" spans="1:11" ht="15" customHeight="1">
      <c r="A106"/>
      <c r="B106"/>
      <c r="C106"/>
      <c r="D106"/>
      <c r="E106"/>
      <c r="F106" s="101"/>
      <c r="G106" s="115"/>
      <c r="H106"/>
      <c r="I106"/>
      <c r="J106" s="115"/>
      <c r="K106"/>
    </row>
    <row r="107" spans="1:11" ht="15" customHeight="1">
      <c r="A107"/>
      <c r="B107"/>
      <c r="C107"/>
      <c r="D107"/>
      <c r="E107"/>
      <c r="F107" s="101"/>
      <c r="G107" s="115"/>
      <c r="H107"/>
      <c r="I107"/>
      <c r="J107" s="115"/>
      <c r="K107"/>
    </row>
    <row r="108" spans="1:11" ht="15" customHeight="1">
      <c r="A108"/>
      <c r="B108"/>
      <c r="C108"/>
      <c r="D108"/>
      <c r="E108"/>
      <c r="F108" s="101"/>
      <c r="G108" s="115"/>
      <c r="H108"/>
      <c r="I108"/>
      <c r="J108" s="115"/>
      <c r="K108"/>
    </row>
    <row r="109" spans="1:11" ht="15" customHeight="1">
      <c r="A109"/>
      <c r="B109"/>
      <c r="C109"/>
      <c r="D109"/>
      <c r="E109"/>
      <c r="F109" s="101"/>
      <c r="G109" s="115"/>
      <c r="H109"/>
      <c r="I109"/>
      <c r="J109" s="115"/>
      <c r="K109"/>
    </row>
    <row r="110" spans="1:11" ht="15" customHeight="1">
      <c r="A110"/>
      <c r="B110"/>
      <c r="C110"/>
      <c r="D110"/>
      <c r="E110"/>
      <c r="F110" s="101"/>
      <c r="G110" s="115"/>
      <c r="H110"/>
      <c r="I110"/>
      <c r="J110" s="115"/>
      <c r="K110"/>
    </row>
    <row r="111" spans="1:11" ht="15" customHeight="1">
      <c r="A111"/>
      <c r="B111"/>
      <c r="C111"/>
      <c r="D111"/>
      <c r="E111"/>
      <c r="F111" s="101"/>
      <c r="G111" s="115"/>
      <c r="H111"/>
      <c r="I111"/>
      <c r="J111" s="115"/>
      <c r="K111"/>
    </row>
    <row r="112" spans="1:11" ht="15" customHeight="1">
      <c r="A112"/>
      <c r="B112"/>
      <c r="C112"/>
      <c r="D112"/>
      <c r="E112"/>
      <c r="F112" s="101"/>
      <c r="G112" s="115"/>
      <c r="H112"/>
      <c r="I112"/>
      <c r="J112" s="115"/>
      <c r="K112"/>
    </row>
    <row r="113" spans="1:11" ht="15" customHeight="1">
      <c r="A113"/>
      <c r="B113"/>
      <c r="C113"/>
      <c r="D113"/>
      <c r="E113"/>
      <c r="F113" s="101"/>
      <c r="G113" s="115"/>
      <c r="H113"/>
      <c r="I113"/>
      <c r="J113" s="115"/>
      <c r="K113"/>
    </row>
    <row r="114" spans="1:11" ht="15" customHeight="1">
      <c r="A114"/>
      <c r="B114"/>
      <c r="C114"/>
      <c r="D114"/>
      <c r="E114"/>
      <c r="F114" s="101"/>
      <c r="G114" s="115"/>
      <c r="H114"/>
      <c r="I114"/>
      <c r="J114" s="115"/>
      <c r="K114"/>
    </row>
    <row r="115" spans="1:11" ht="15" customHeight="1">
      <c r="A115"/>
      <c r="B115"/>
      <c r="C115"/>
      <c r="D115"/>
      <c r="E115"/>
      <c r="F115" s="101"/>
      <c r="G115" s="115"/>
      <c r="H115"/>
      <c r="I115"/>
      <c r="J115" s="115"/>
      <c r="K115"/>
    </row>
    <row r="116" spans="1:11" ht="15" customHeight="1">
      <c r="A116"/>
      <c r="B116"/>
      <c r="C116"/>
      <c r="D116"/>
      <c r="E116"/>
      <c r="F116" s="101"/>
      <c r="G116" s="115"/>
      <c r="H116"/>
      <c r="I116"/>
      <c r="J116" s="115"/>
      <c r="K116"/>
    </row>
    <row r="117" spans="1:11" ht="15" customHeight="1">
      <c r="A117"/>
      <c r="B117"/>
      <c r="C117"/>
      <c r="D117"/>
      <c r="E117"/>
      <c r="F117" s="101"/>
      <c r="G117" s="115"/>
      <c r="H117"/>
      <c r="I117"/>
      <c r="J117" s="115"/>
      <c r="K117"/>
    </row>
    <row r="118" spans="1:11" ht="15" customHeight="1">
      <c r="A118"/>
      <c r="B118"/>
      <c r="C118"/>
      <c r="D118"/>
      <c r="E118"/>
      <c r="F118" s="101"/>
      <c r="G118" s="115"/>
      <c r="H118"/>
      <c r="I118"/>
      <c r="J118" s="115"/>
      <c r="K118"/>
    </row>
    <row r="119" spans="1:11" ht="15" customHeight="1">
      <c r="A119"/>
      <c r="B119"/>
      <c r="C119"/>
      <c r="D119"/>
      <c r="E119"/>
      <c r="F119" s="101"/>
      <c r="G119" s="115"/>
      <c r="H119"/>
      <c r="I119"/>
      <c r="J119" s="115"/>
      <c r="K119"/>
    </row>
    <row r="120" spans="1:11" ht="15" customHeight="1">
      <c r="A120"/>
      <c r="B120"/>
      <c r="C120"/>
      <c r="D120"/>
      <c r="E120"/>
      <c r="F120" s="101"/>
      <c r="G120" s="115"/>
      <c r="H120"/>
      <c r="I120"/>
      <c r="J120" s="115"/>
      <c r="K120"/>
    </row>
    <row r="121" spans="1:11" ht="15" customHeight="1">
      <c r="A121"/>
      <c r="B121"/>
      <c r="C121"/>
      <c r="D121"/>
      <c r="E121"/>
      <c r="F121" s="101"/>
      <c r="G121" s="115"/>
      <c r="H121"/>
      <c r="I121"/>
      <c r="J121" s="115"/>
      <c r="K121"/>
    </row>
    <row r="122" spans="1:11" ht="15" customHeight="1">
      <c r="A122"/>
      <c r="B122"/>
      <c r="C122"/>
      <c r="D122"/>
      <c r="E122"/>
      <c r="F122" s="101"/>
      <c r="G122" s="115"/>
      <c r="H122"/>
      <c r="I122"/>
      <c r="J122" s="115"/>
      <c r="K122"/>
    </row>
    <row r="123" spans="1:11" ht="15" customHeight="1">
      <c r="A123"/>
      <c r="B123"/>
      <c r="C123"/>
      <c r="D123"/>
      <c r="E123"/>
      <c r="F123" s="101"/>
      <c r="G123" s="115"/>
      <c r="H123"/>
      <c r="I123"/>
      <c r="J123" s="115"/>
      <c r="K123"/>
    </row>
    <row r="124" spans="1:11" ht="15" customHeight="1">
      <c r="A124"/>
      <c r="B124"/>
      <c r="C124"/>
      <c r="D124"/>
      <c r="E124"/>
      <c r="F124" s="101"/>
      <c r="G124" s="115"/>
      <c r="H124"/>
      <c r="I124"/>
      <c r="J124" s="115"/>
      <c r="K124"/>
    </row>
    <row r="125" spans="1:11" ht="15" customHeight="1">
      <c r="A125"/>
      <c r="B125"/>
      <c r="C125"/>
      <c r="D125"/>
      <c r="E125"/>
      <c r="F125" s="101"/>
      <c r="G125" s="115"/>
      <c r="H125"/>
      <c r="I125"/>
      <c r="J125" s="115"/>
      <c r="K125"/>
    </row>
    <row r="126" spans="1:11" ht="15" customHeight="1">
      <c r="A126"/>
      <c r="B126"/>
      <c r="C126"/>
      <c r="D126"/>
      <c r="E126"/>
      <c r="F126" s="101"/>
      <c r="G126" s="115"/>
      <c r="H126"/>
      <c r="I126"/>
      <c r="J126" s="115"/>
      <c r="K126"/>
    </row>
    <row r="127" spans="1:11" ht="15" customHeight="1">
      <c r="A127"/>
      <c r="B127"/>
      <c r="C127"/>
      <c r="D127"/>
      <c r="E127"/>
      <c r="F127" s="101"/>
      <c r="G127" s="115"/>
      <c r="H127"/>
      <c r="I127"/>
      <c r="J127" s="115"/>
      <c r="K127"/>
    </row>
    <row r="128" spans="1:11" ht="15" customHeight="1">
      <c r="A128"/>
      <c r="B128"/>
      <c r="C128"/>
      <c r="D128"/>
      <c r="E128"/>
      <c r="F128" s="101"/>
      <c r="G128" s="115"/>
      <c r="H128"/>
      <c r="I128"/>
      <c r="J128" s="115"/>
      <c r="K128"/>
    </row>
    <row r="129" spans="1:11" ht="15" customHeight="1">
      <c r="A129"/>
      <c r="B129"/>
      <c r="C129"/>
      <c r="D129"/>
      <c r="E129"/>
      <c r="F129" s="101"/>
      <c r="G129" s="115"/>
      <c r="H129"/>
      <c r="I129"/>
      <c r="J129" s="115"/>
      <c r="K129"/>
    </row>
    <row r="130" spans="1:11" ht="15" customHeight="1">
      <c r="A130"/>
      <c r="B130"/>
      <c r="C130"/>
      <c r="D130"/>
      <c r="E130"/>
      <c r="F130" s="101"/>
      <c r="G130" s="115"/>
      <c r="H130"/>
      <c r="I130"/>
      <c r="J130" s="115"/>
      <c r="K130"/>
    </row>
    <row r="131" spans="1:11" ht="15" customHeight="1">
      <c r="A131"/>
      <c r="B131"/>
      <c r="C131"/>
      <c r="D131"/>
      <c r="E131"/>
      <c r="F131" s="101"/>
      <c r="G131" s="115"/>
      <c r="H131"/>
      <c r="I131"/>
      <c r="J131" s="115"/>
      <c r="K131"/>
    </row>
    <row r="132" spans="1:11" ht="15" customHeight="1">
      <c r="A132"/>
      <c r="B132"/>
      <c r="C132"/>
      <c r="D132"/>
      <c r="E132"/>
      <c r="F132" s="101"/>
      <c r="G132" s="115"/>
      <c r="H132"/>
      <c r="I132"/>
      <c r="J132" s="115"/>
      <c r="K132"/>
    </row>
    <row r="133" spans="1:11" ht="15" customHeight="1">
      <c r="A133"/>
      <c r="B133"/>
      <c r="C133"/>
      <c r="D133"/>
      <c r="E133"/>
      <c r="F133" s="101"/>
      <c r="G133" s="115"/>
      <c r="H133"/>
      <c r="I133"/>
      <c r="J133" s="115"/>
      <c r="K133"/>
    </row>
    <row r="134" spans="1:11" ht="15" customHeight="1">
      <c r="A134"/>
      <c r="B134"/>
      <c r="C134"/>
      <c r="D134"/>
      <c r="E134"/>
      <c r="F134" s="101"/>
      <c r="G134" s="115"/>
      <c r="H134"/>
      <c r="I134"/>
      <c r="J134" s="115"/>
      <c r="K134"/>
    </row>
    <row r="135" spans="1:11" ht="15" customHeight="1">
      <c r="A135"/>
      <c r="B135"/>
      <c r="C135"/>
      <c r="D135"/>
      <c r="E135"/>
      <c r="F135" s="101"/>
      <c r="G135" s="115"/>
      <c r="H135"/>
      <c r="I135"/>
      <c r="J135" s="115"/>
      <c r="K135"/>
    </row>
    <row r="136" spans="1:11" ht="15" customHeight="1">
      <c r="A136"/>
      <c r="B136"/>
      <c r="C136"/>
      <c r="D136"/>
      <c r="E136"/>
      <c r="F136" s="101"/>
      <c r="G136" s="115"/>
      <c r="H136"/>
      <c r="I136"/>
      <c r="J136" s="115"/>
      <c r="K136"/>
    </row>
    <row r="137" spans="1:11" ht="15" customHeight="1">
      <c r="A137"/>
      <c r="B137"/>
      <c r="C137"/>
      <c r="D137"/>
      <c r="E137"/>
      <c r="F137" s="101"/>
      <c r="G137" s="115"/>
      <c r="H137"/>
      <c r="I137"/>
      <c r="J137" s="115"/>
      <c r="K137"/>
    </row>
    <row r="138" spans="1:11" ht="15" customHeight="1">
      <c r="A138"/>
      <c r="B138"/>
      <c r="C138"/>
      <c r="D138"/>
      <c r="E138"/>
      <c r="F138" s="101"/>
      <c r="G138" s="115"/>
      <c r="H138"/>
      <c r="I138"/>
      <c r="J138" s="115"/>
      <c r="K138"/>
    </row>
    <row r="139" spans="1:11" ht="15" customHeight="1">
      <c r="A139"/>
      <c r="B139"/>
      <c r="C139"/>
      <c r="D139"/>
      <c r="E139"/>
      <c r="F139" s="101"/>
      <c r="G139" s="115"/>
      <c r="H139"/>
      <c r="I139"/>
      <c r="J139" s="115"/>
      <c r="K139"/>
    </row>
    <row r="140" spans="1:11" ht="15" customHeight="1">
      <c r="A140"/>
      <c r="B140"/>
      <c r="C140"/>
      <c r="D140"/>
      <c r="E140"/>
      <c r="F140" s="101"/>
      <c r="G140" s="115"/>
      <c r="H140"/>
      <c r="I140"/>
      <c r="J140" s="115"/>
      <c r="K140"/>
    </row>
    <row r="141" spans="1:11" ht="15" customHeight="1">
      <c r="A141"/>
      <c r="B141"/>
      <c r="C141"/>
      <c r="D141"/>
      <c r="E141"/>
      <c r="F141" s="101"/>
      <c r="G141" s="115"/>
      <c r="H141"/>
      <c r="I141"/>
      <c r="J141" s="115"/>
      <c r="K141"/>
    </row>
    <row r="142" spans="1:11" ht="15" customHeight="1">
      <c r="A142"/>
      <c r="B142"/>
      <c r="C142"/>
      <c r="D142"/>
      <c r="E142"/>
      <c r="F142" s="101"/>
      <c r="G142" s="115"/>
      <c r="H142"/>
      <c r="I142"/>
      <c r="J142" s="115"/>
      <c r="K142"/>
    </row>
    <row r="143" spans="1:11" ht="15" customHeight="1">
      <c r="A143"/>
      <c r="B143"/>
      <c r="C143"/>
      <c r="D143"/>
      <c r="E143"/>
      <c r="F143" s="101"/>
      <c r="G143" s="115"/>
      <c r="H143"/>
      <c r="I143"/>
      <c r="J143" s="115"/>
      <c r="K143"/>
    </row>
    <row r="144" spans="1:11" ht="15" customHeight="1">
      <c r="A144"/>
      <c r="B144"/>
      <c r="C144"/>
      <c r="D144"/>
      <c r="E144"/>
      <c r="F144" s="101"/>
      <c r="G144" s="115"/>
      <c r="H144"/>
      <c r="I144"/>
      <c r="J144" s="115"/>
      <c r="K144"/>
    </row>
    <row r="145" spans="1:11" ht="15" customHeight="1">
      <c r="A145"/>
      <c r="B145"/>
      <c r="C145"/>
      <c r="D145"/>
      <c r="E145"/>
      <c r="F145" s="101"/>
      <c r="G145" s="115"/>
      <c r="H145"/>
      <c r="I145"/>
      <c r="J145" s="115"/>
      <c r="K145"/>
    </row>
    <row r="146" spans="1:11" ht="15" customHeight="1">
      <c r="A146"/>
      <c r="B146"/>
      <c r="C146"/>
      <c r="D146"/>
      <c r="E146"/>
      <c r="F146" s="101"/>
      <c r="G146" s="115"/>
      <c r="H146"/>
      <c r="I146"/>
      <c r="J146" s="115"/>
      <c r="K146"/>
    </row>
    <row r="147" spans="1:11" ht="15" customHeight="1">
      <c r="A147"/>
      <c r="B147"/>
      <c r="C147"/>
      <c r="D147"/>
      <c r="E147"/>
      <c r="F147" s="101"/>
      <c r="G147" s="115"/>
      <c r="H147"/>
      <c r="I147"/>
      <c r="J147" s="115"/>
      <c r="K147"/>
    </row>
    <row r="148" spans="1:11" ht="15" customHeight="1">
      <c r="A148"/>
      <c r="B148"/>
      <c r="C148"/>
      <c r="D148"/>
      <c r="E148"/>
      <c r="F148" s="101"/>
      <c r="G148" s="115"/>
      <c r="H148"/>
      <c r="I148"/>
      <c r="J148" s="115"/>
      <c r="K148"/>
    </row>
    <row r="149" spans="1:11" ht="15" customHeight="1">
      <c r="A149"/>
      <c r="B149"/>
      <c r="C149"/>
      <c r="D149"/>
      <c r="E149"/>
      <c r="F149" s="101"/>
      <c r="G149" s="115"/>
      <c r="H149"/>
      <c r="I149"/>
      <c r="J149" s="115"/>
      <c r="K149"/>
    </row>
    <row r="150" spans="1:11" ht="15" customHeight="1">
      <c r="A150"/>
      <c r="B150"/>
      <c r="C150"/>
      <c r="D150"/>
      <c r="E150"/>
      <c r="F150" s="101"/>
      <c r="G150" s="115"/>
      <c r="H150"/>
      <c r="I150"/>
      <c r="J150" s="115"/>
      <c r="K150"/>
    </row>
    <row r="151" spans="1:11" ht="15" customHeight="1">
      <c r="A151"/>
      <c r="B151"/>
      <c r="C151"/>
      <c r="D151"/>
      <c r="E151"/>
      <c r="F151" s="101"/>
      <c r="G151" s="115"/>
      <c r="H151"/>
      <c r="I151"/>
      <c r="J151" s="115"/>
      <c r="K151"/>
    </row>
    <row r="152" spans="1:11" ht="15" customHeight="1">
      <c r="A152"/>
      <c r="B152"/>
      <c r="C152"/>
      <c r="D152"/>
      <c r="E152"/>
      <c r="F152" s="101"/>
      <c r="G152" s="115"/>
      <c r="H152"/>
      <c r="I152"/>
      <c r="J152" s="115"/>
      <c r="K152"/>
    </row>
    <row r="153" spans="1:11" ht="15" customHeight="1">
      <c r="A153"/>
      <c r="B153"/>
      <c r="C153"/>
      <c r="D153"/>
      <c r="E153"/>
      <c r="F153" s="101"/>
      <c r="G153" s="115"/>
      <c r="H153"/>
      <c r="I153"/>
      <c r="J153" s="115"/>
      <c r="K153"/>
    </row>
    <row r="154" spans="1:11" ht="15" customHeight="1">
      <c r="A154"/>
      <c r="B154"/>
      <c r="C154"/>
      <c r="D154"/>
      <c r="E154"/>
      <c r="F154" s="101"/>
      <c r="G154" s="115"/>
      <c r="H154"/>
      <c r="I154"/>
      <c r="J154" s="115"/>
      <c r="K154"/>
    </row>
    <row r="155" spans="1:11" ht="15" customHeight="1">
      <c r="A155"/>
      <c r="B155"/>
      <c r="C155"/>
      <c r="D155"/>
      <c r="E155"/>
      <c r="F155" s="101"/>
      <c r="G155" s="115"/>
      <c r="H155"/>
      <c r="I155"/>
      <c r="J155" s="115"/>
      <c r="K155"/>
    </row>
    <row r="156" spans="1:11" ht="15" customHeight="1">
      <c r="A156"/>
      <c r="B156"/>
      <c r="C156"/>
      <c r="D156"/>
      <c r="E156"/>
      <c r="F156" s="101"/>
      <c r="G156" s="115"/>
      <c r="H156"/>
      <c r="I156"/>
      <c r="J156" s="115"/>
      <c r="K156"/>
    </row>
    <row r="157" spans="1:11" ht="15" customHeight="1">
      <c r="A157"/>
      <c r="B157"/>
      <c r="C157"/>
      <c r="D157"/>
      <c r="E157"/>
      <c r="F157" s="101"/>
      <c r="G157" s="115"/>
      <c r="H157"/>
      <c r="I157"/>
      <c r="J157" s="115"/>
      <c r="K157"/>
    </row>
    <row r="158" spans="1:11" ht="15" customHeight="1">
      <c r="A158"/>
      <c r="B158"/>
      <c r="C158"/>
      <c r="D158"/>
      <c r="E158"/>
      <c r="F158" s="101"/>
      <c r="G158" s="115"/>
      <c r="H158"/>
      <c r="I158"/>
      <c r="J158" s="115"/>
      <c r="K158"/>
    </row>
    <row r="159" spans="1:11" ht="15" customHeight="1">
      <c r="A159"/>
      <c r="B159"/>
      <c r="C159"/>
      <c r="D159"/>
      <c r="E159"/>
      <c r="F159" s="101"/>
      <c r="G159" s="115"/>
      <c r="H159"/>
      <c r="I159"/>
      <c r="J159" s="115"/>
      <c r="K159"/>
    </row>
    <row r="160" spans="1:11" ht="15" customHeight="1">
      <c r="A160"/>
      <c r="B160"/>
      <c r="C160"/>
      <c r="D160"/>
      <c r="E160"/>
      <c r="F160" s="101"/>
      <c r="G160" s="115"/>
      <c r="H160"/>
      <c r="I160"/>
      <c r="J160" s="115"/>
      <c r="K160"/>
    </row>
    <row r="161" spans="1:11" ht="15" customHeight="1">
      <c r="A161"/>
      <c r="B161"/>
      <c r="C161"/>
      <c r="D161"/>
      <c r="E161"/>
      <c r="F161" s="101"/>
      <c r="G161" s="115"/>
      <c r="H161"/>
      <c r="I161"/>
      <c r="J161" s="115"/>
      <c r="K161"/>
    </row>
    <row r="162" spans="1:11" ht="15" customHeight="1">
      <c r="A162"/>
      <c r="B162"/>
      <c r="C162"/>
      <c r="D162"/>
      <c r="E162"/>
      <c r="F162" s="101"/>
      <c r="G162" s="115"/>
      <c r="H162"/>
      <c r="I162"/>
      <c r="J162" s="115"/>
      <c r="K162"/>
    </row>
    <row r="163" spans="1:11" ht="15" customHeight="1">
      <c r="A163"/>
      <c r="B163"/>
      <c r="C163"/>
      <c r="D163"/>
      <c r="E163"/>
      <c r="F163" s="101"/>
      <c r="G163" s="115"/>
      <c r="H163"/>
      <c r="I163"/>
      <c r="J163" s="115"/>
      <c r="K163"/>
    </row>
    <row r="164" spans="1:11" ht="15" customHeight="1">
      <c r="A164"/>
      <c r="B164"/>
      <c r="C164"/>
      <c r="D164"/>
      <c r="E164"/>
      <c r="F164" s="101"/>
      <c r="G164" s="115"/>
      <c r="H164"/>
      <c r="I164"/>
      <c r="J164" s="115"/>
      <c r="K164"/>
    </row>
    <row r="165" spans="1:11" ht="15" customHeight="1">
      <c r="A165"/>
      <c r="B165"/>
      <c r="C165"/>
      <c r="D165"/>
      <c r="E165"/>
      <c r="F165" s="101"/>
      <c r="G165" s="115"/>
      <c r="H165"/>
      <c r="I165"/>
      <c r="J165" s="115"/>
      <c r="K165"/>
    </row>
    <row r="166" spans="1:11" ht="15" customHeight="1">
      <c r="A166"/>
      <c r="B166"/>
      <c r="C166"/>
      <c r="D166"/>
      <c r="E166"/>
      <c r="F166" s="101"/>
      <c r="G166" s="115"/>
      <c r="H166"/>
      <c r="I166"/>
      <c r="J166" s="115"/>
      <c r="K166"/>
    </row>
    <row r="167" spans="1:11" ht="15" customHeight="1">
      <c r="A167"/>
      <c r="B167"/>
      <c r="C167"/>
      <c r="D167"/>
      <c r="E167"/>
      <c r="F167" s="101"/>
      <c r="G167" s="115"/>
      <c r="H167"/>
      <c r="I167"/>
      <c r="J167" s="115"/>
      <c r="K167"/>
    </row>
    <row r="168" spans="1:11" ht="15" customHeight="1">
      <c r="A168"/>
      <c r="B168"/>
      <c r="C168"/>
      <c r="D168"/>
      <c r="E168"/>
      <c r="F168" s="101"/>
      <c r="G168" s="115"/>
      <c r="H168"/>
      <c r="I168"/>
      <c r="J168" s="115"/>
      <c r="K168"/>
    </row>
    <row r="169" spans="1:11" ht="15" customHeight="1">
      <c r="A169"/>
      <c r="B169"/>
      <c r="C169"/>
      <c r="D169"/>
      <c r="E169"/>
      <c r="F169" s="101"/>
      <c r="G169" s="115"/>
      <c r="H169"/>
      <c r="I169"/>
      <c r="J169" s="115"/>
      <c r="K169"/>
    </row>
    <row r="170" spans="1:11" ht="15" customHeight="1">
      <c r="A170"/>
      <c r="B170"/>
      <c r="C170"/>
      <c r="D170"/>
      <c r="E170"/>
      <c r="F170" s="101"/>
      <c r="G170" s="115"/>
      <c r="H170"/>
      <c r="I170"/>
      <c r="J170" s="115"/>
      <c r="K170"/>
    </row>
    <row r="171" spans="1:11" ht="15" customHeight="1">
      <c r="A171"/>
      <c r="B171"/>
      <c r="C171"/>
      <c r="D171"/>
      <c r="E171"/>
      <c r="F171" s="101"/>
      <c r="G171" s="115"/>
      <c r="H171"/>
      <c r="I171"/>
      <c r="J171" s="115"/>
      <c r="K171"/>
    </row>
    <row r="172" spans="1:11" ht="15" customHeight="1">
      <c r="A172"/>
      <c r="B172"/>
      <c r="C172"/>
      <c r="D172"/>
      <c r="E172"/>
      <c r="F172" s="101"/>
      <c r="G172" s="115"/>
      <c r="H172"/>
      <c r="I172"/>
      <c r="J172" s="115"/>
      <c r="K172"/>
    </row>
    <row r="173" spans="1:11" ht="15" customHeight="1">
      <c r="A173"/>
      <c r="B173"/>
      <c r="C173"/>
      <c r="D173"/>
      <c r="E173"/>
      <c r="F173" s="101"/>
      <c r="G173" s="115"/>
      <c r="H173"/>
      <c r="I173"/>
      <c r="J173" s="115"/>
      <c r="K173"/>
    </row>
    <row r="174" spans="1:11" ht="15" customHeight="1">
      <c r="A174"/>
      <c r="B174"/>
      <c r="C174"/>
      <c r="D174"/>
      <c r="E174"/>
      <c r="F174" s="101"/>
      <c r="G174" s="115"/>
      <c r="H174"/>
      <c r="I174"/>
      <c r="J174" s="115"/>
      <c r="K174"/>
    </row>
    <row r="175" spans="1:11" ht="15" customHeight="1">
      <c r="A175"/>
      <c r="B175"/>
      <c r="C175"/>
      <c r="D175"/>
      <c r="E175"/>
      <c r="F175" s="101"/>
      <c r="G175" s="115"/>
      <c r="H175"/>
      <c r="I175"/>
      <c r="J175" s="115"/>
      <c r="K175"/>
    </row>
    <row r="176" spans="1:11" ht="15" customHeight="1">
      <c r="A176"/>
      <c r="B176"/>
      <c r="C176"/>
      <c r="D176"/>
      <c r="E176"/>
      <c r="F176" s="101"/>
      <c r="G176" s="115"/>
      <c r="H176"/>
      <c r="I176"/>
      <c r="J176" s="115"/>
      <c r="K176"/>
    </row>
    <row r="177" spans="1:11" ht="15" customHeight="1">
      <c r="A177"/>
      <c r="B177"/>
      <c r="C177"/>
      <c r="D177"/>
      <c r="E177"/>
      <c r="F177" s="101"/>
      <c r="G177" s="115"/>
      <c r="H177"/>
      <c r="I177"/>
      <c r="J177" s="115"/>
      <c r="K177"/>
    </row>
    <row r="178" spans="1:11" ht="15" customHeight="1">
      <c r="A178"/>
      <c r="B178"/>
      <c r="C178"/>
      <c r="D178"/>
      <c r="E178"/>
      <c r="F178" s="101"/>
      <c r="G178" s="115"/>
      <c r="H178"/>
      <c r="I178"/>
      <c r="J178" s="115"/>
      <c r="K178"/>
    </row>
    <row r="179" spans="1:11" ht="15" customHeight="1">
      <c r="A179"/>
      <c r="B179"/>
      <c r="C179"/>
      <c r="D179"/>
      <c r="E179"/>
      <c r="F179" s="101"/>
      <c r="G179" s="115"/>
      <c r="H179"/>
      <c r="I179"/>
      <c r="J179" s="115"/>
      <c r="K179"/>
    </row>
    <row r="180" spans="1:11" ht="15" customHeight="1">
      <c r="A180"/>
      <c r="B180"/>
      <c r="C180"/>
      <c r="D180"/>
      <c r="E180"/>
      <c r="F180" s="101"/>
      <c r="G180" s="115"/>
      <c r="H180"/>
      <c r="I180"/>
      <c r="J180" s="115"/>
      <c r="K180"/>
    </row>
    <row r="181" spans="1:11" ht="15" customHeight="1">
      <c r="A181"/>
      <c r="B181"/>
      <c r="C181"/>
      <c r="D181"/>
      <c r="E181"/>
      <c r="F181" s="101"/>
      <c r="G181" s="115"/>
      <c r="H181"/>
      <c r="I181"/>
      <c r="J181" s="115"/>
      <c r="K181"/>
    </row>
    <row r="182" spans="1:11" ht="15" customHeight="1">
      <c r="A182"/>
      <c r="B182"/>
      <c r="C182"/>
      <c r="D182"/>
      <c r="E182"/>
      <c r="F182" s="101"/>
      <c r="G182" s="115"/>
      <c r="H182"/>
      <c r="I182"/>
      <c r="J182" s="115"/>
      <c r="K182"/>
    </row>
    <row r="183" spans="1:11" ht="15" customHeight="1">
      <c r="A183"/>
      <c r="B183"/>
      <c r="C183"/>
      <c r="D183"/>
      <c r="E183"/>
      <c r="F183" s="101"/>
      <c r="G183" s="115"/>
      <c r="H183"/>
      <c r="I183"/>
      <c r="J183" s="115"/>
      <c r="K183"/>
    </row>
    <row r="184" spans="1:11" ht="15" customHeight="1">
      <c r="A184"/>
      <c r="B184"/>
      <c r="C184"/>
      <c r="D184"/>
      <c r="E184"/>
      <c r="F184" s="101"/>
      <c r="G184" s="115"/>
      <c r="H184"/>
      <c r="I184"/>
      <c r="J184" s="115"/>
      <c r="K184"/>
    </row>
    <row r="185" spans="1:11" ht="15" customHeight="1">
      <c r="A185"/>
      <c r="B185"/>
      <c r="C185"/>
      <c r="D185"/>
      <c r="E185"/>
      <c r="F185" s="101"/>
      <c r="G185" s="115"/>
      <c r="H185"/>
      <c r="I185"/>
      <c r="J185" s="115"/>
      <c r="K185"/>
    </row>
    <row r="186" spans="1:11" ht="15" customHeight="1">
      <c r="A186"/>
      <c r="B186"/>
      <c r="C186"/>
      <c r="D186"/>
      <c r="E186"/>
      <c r="F186" s="101"/>
      <c r="G186" s="115"/>
      <c r="H186"/>
      <c r="I186"/>
      <c r="J186" s="115"/>
      <c r="K186"/>
    </row>
    <row r="187" spans="1:11" ht="15" customHeight="1">
      <c r="A187"/>
      <c r="B187"/>
      <c r="C187"/>
      <c r="D187"/>
      <c r="E187"/>
      <c r="F187" s="101"/>
      <c r="G187" s="115"/>
      <c r="H187"/>
      <c r="I187"/>
      <c r="J187" s="115"/>
      <c r="K187"/>
    </row>
    <row r="188" spans="1:11" ht="15" customHeight="1">
      <c r="A188"/>
      <c r="B188"/>
      <c r="C188"/>
      <c r="D188"/>
      <c r="E188"/>
      <c r="F188" s="101"/>
      <c r="G188" s="115"/>
      <c r="H188"/>
      <c r="I188"/>
      <c r="J188" s="115"/>
      <c r="K188"/>
    </row>
    <row r="189" spans="1:11" ht="15" customHeight="1">
      <c r="A189"/>
      <c r="B189"/>
      <c r="C189"/>
      <c r="D189"/>
      <c r="E189"/>
      <c r="F189" s="101"/>
      <c r="G189" s="115"/>
      <c r="H189"/>
      <c r="I189"/>
      <c r="J189" s="115"/>
      <c r="K189"/>
    </row>
    <row r="190" spans="1:11" ht="15" customHeight="1">
      <c r="A190"/>
      <c r="B190"/>
      <c r="C190"/>
      <c r="D190"/>
      <c r="E190"/>
      <c r="F190" s="101"/>
      <c r="G190" s="115"/>
      <c r="H190"/>
      <c r="I190"/>
      <c r="J190" s="115"/>
      <c r="K190"/>
    </row>
    <row r="191" spans="1:11" ht="15" customHeight="1">
      <c r="A191"/>
      <c r="B191"/>
      <c r="C191"/>
      <c r="D191"/>
      <c r="E191"/>
      <c r="F191" s="101"/>
      <c r="G191" s="115"/>
      <c r="H191"/>
      <c r="I191"/>
      <c r="J191" s="115"/>
      <c r="K191"/>
    </row>
    <row r="192" spans="1:11" ht="15" customHeight="1">
      <c r="A192"/>
      <c r="B192"/>
      <c r="C192"/>
      <c r="D192"/>
      <c r="E192"/>
      <c r="F192" s="101"/>
      <c r="G192" s="115"/>
      <c r="H192"/>
      <c r="I192"/>
      <c r="J192" s="115"/>
      <c r="K192"/>
    </row>
    <row r="193" spans="1:11" ht="15" customHeight="1">
      <c r="A193"/>
      <c r="B193"/>
      <c r="C193"/>
      <c r="D193"/>
      <c r="E193"/>
      <c r="F193" s="101"/>
      <c r="G193" s="115"/>
      <c r="H193"/>
      <c r="I193"/>
      <c r="J193" s="115"/>
      <c r="K193"/>
    </row>
    <row r="194" spans="1:11" ht="15" customHeight="1">
      <c r="A194"/>
      <c r="B194"/>
      <c r="C194"/>
      <c r="D194"/>
      <c r="E194"/>
      <c r="F194" s="101"/>
      <c r="G194" s="115"/>
      <c r="H194"/>
      <c r="I194"/>
      <c r="J194" s="115"/>
      <c r="K194"/>
    </row>
    <row r="195" spans="1:11" ht="15" customHeight="1">
      <c r="A195"/>
      <c r="B195"/>
      <c r="C195"/>
      <c r="D195"/>
      <c r="E195"/>
      <c r="F195" s="101"/>
      <c r="G195" s="115"/>
      <c r="H195"/>
      <c r="I195"/>
      <c r="J195" s="115"/>
      <c r="K195"/>
    </row>
    <row r="196" spans="1:11" ht="15" customHeight="1">
      <c r="A196"/>
      <c r="B196"/>
      <c r="C196"/>
      <c r="D196"/>
      <c r="E196"/>
      <c r="F196" s="101"/>
      <c r="G196" s="115"/>
      <c r="H196"/>
      <c r="I196"/>
      <c r="J196" s="115"/>
      <c r="K196"/>
    </row>
    <row r="197" spans="1:11" ht="15" customHeight="1">
      <c r="A197"/>
      <c r="B197"/>
      <c r="C197"/>
      <c r="D197"/>
      <c r="E197"/>
      <c r="F197" s="101"/>
      <c r="G197" s="115"/>
      <c r="H197"/>
      <c r="I197"/>
      <c r="J197" s="115"/>
      <c r="K197"/>
    </row>
    <row r="198" spans="1:11" ht="15" customHeight="1">
      <c r="A198"/>
      <c r="B198"/>
      <c r="C198"/>
      <c r="D198"/>
      <c r="E198"/>
      <c r="F198" s="101"/>
      <c r="G198" s="115"/>
      <c r="H198"/>
      <c r="I198"/>
      <c r="J198" s="115"/>
      <c r="K198"/>
    </row>
    <row r="199" spans="1:11" ht="15" customHeight="1">
      <c r="A199"/>
      <c r="B199"/>
      <c r="C199"/>
      <c r="D199"/>
      <c r="E199"/>
      <c r="F199" s="101"/>
      <c r="G199" s="115"/>
      <c r="H199"/>
      <c r="I199"/>
      <c r="J199" s="115"/>
      <c r="K199"/>
    </row>
    <row r="200" spans="1:11" ht="15" customHeight="1">
      <c r="A200"/>
      <c r="B200"/>
      <c r="C200"/>
      <c r="D200"/>
      <c r="E200"/>
      <c r="F200" s="101"/>
      <c r="G200" s="115"/>
      <c r="H200"/>
      <c r="I200"/>
      <c r="J200" s="115"/>
      <c r="K200"/>
    </row>
    <row r="201" spans="1:11" ht="15" customHeight="1">
      <c r="A201"/>
      <c r="B201"/>
      <c r="C201"/>
      <c r="D201"/>
      <c r="E201"/>
      <c r="F201" s="101"/>
      <c r="G201" s="115"/>
      <c r="H201"/>
      <c r="I201"/>
      <c r="J201" s="115"/>
      <c r="K201"/>
    </row>
    <row r="202" spans="1:11" ht="15" customHeight="1">
      <c r="A202"/>
      <c r="B202"/>
      <c r="C202"/>
      <c r="D202"/>
      <c r="E202"/>
      <c r="F202" s="101"/>
      <c r="G202" s="115"/>
      <c r="H202"/>
      <c r="I202"/>
      <c r="J202" s="115"/>
      <c r="K202"/>
    </row>
    <row r="203" spans="1:11" ht="15" customHeight="1">
      <c r="A203"/>
      <c r="B203"/>
      <c r="C203"/>
      <c r="D203"/>
      <c r="E203"/>
      <c r="F203" s="101"/>
      <c r="G203" s="115"/>
      <c r="H203"/>
      <c r="I203"/>
      <c r="J203" s="115"/>
      <c r="K203"/>
    </row>
    <row r="204" spans="1:11" ht="15" customHeight="1">
      <c r="A204"/>
      <c r="B204"/>
      <c r="C204"/>
      <c r="D204"/>
      <c r="E204"/>
      <c r="F204" s="101"/>
      <c r="G204" s="115"/>
      <c r="H204"/>
      <c r="I204"/>
      <c r="J204" s="115"/>
      <c r="K204"/>
    </row>
    <row r="205" spans="1:11" ht="15" customHeight="1">
      <c r="A205"/>
      <c r="B205"/>
      <c r="C205"/>
      <c r="D205"/>
      <c r="E205"/>
      <c r="F205" s="101"/>
      <c r="G205" s="115"/>
      <c r="H205"/>
      <c r="I205"/>
      <c r="J205" s="115"/>
      <c r="K205"/>
    </row>
    <row r="206" spans="1:11" ht="15" customHeight="1">
      <c r="A206"/>
      <c r="B206"/>
      <c r="C206"/>
      <c r="D206"/>
      <c r="E206"/>
      <c r="F206" s="101"/>
      <c r="G206" s="115"/>
      <c r="H206"/>
      <c r="I206"/>
      <c r="J206" s="115"/>
      <c r="K206"/>
    </row>
    <row r="207" spans="1:11" ht="15" customHeight="1">
      <c r="A207"/>
      <c r="B207"/>
      <c r="C207"/>
      <c r="D207"/>
      <c r="E207"/>
      <c r="F207" s="101"/>
      <c r="G207" s="115"/>
      <c r="H207"/>
      <c r="I207"/>
      <c r="J207" s="115"/>
      <c r="K207"/>
    </row>
    <row r="208" spans="1:11" ht="15" customHeight="1">
      <c r="A208"/>
      <c r="B208"/>
      <c r="C208"/>
      <c r="D208"/>
      <c r="E208"/>
      <c r="F208" s="101"/>
      <c r="G208" s="115"/>
      <c r="H208"/>
      <c r="I208"/>
      <c r="J208" s="115"/>
      <c r="K208"/>
    </row>
    <row r="209" spans="1:11" ht="15" customHeight="1">
      <c r="A209"/>
      <c r="B209"/>
      <c r="C209"/>
      <c r="D209"/>
      <c r="E209"/>
      <c r="F209" s="101"/>
      <c r="G209" s="115"/>
      <c r="H209"/>
      <c r="I209"/>
      <c r="J209" s="115"/>
      <c r="K209"/>
    </row>
    <row r="210" spans="1:11" ht="15" customHeight="1">
      <c r="A210"/>
      <c r="B210"/>
      <c r="C210"/>
      <c r="D210"/>
      <c r="E210"/>
      <c r="F210" s="101"/>
      <c r="G210" s="115"/>
      <c r="H210"/>
      <c r="I210"/>
      <c r="J210" s="115"/>
      <c r="K210"/>
    </row>
    <row r="211" spans="1:11" ht="15" customHeight="1">
      <c r="A211"/>
      <c r="B211"/>
      <c r="C211"/>
      <c r="D211"/>
      <c r="E211"/>
      <c r="F211" s="101"/>
      <c r="G211" s="115"/>
      <c r="H211"/>
      <c r="I211"/>
      <c r="J211" s="115"/>
      <c r="K211"/>
    </row>
    <row r="212" spans="1:11" ht="15" customHeight="1">
      <c r="A212"/>
      <c r="B212"/>
      <c r="C212"/>
      <c r="D212"/>
      <c r="E212"/>
      <c r="F212" s="101"/>
      <c r="G212" s="115"/>
      <c r="H212"/>
      <c r="I212"/>
      <c r="J212" s="115"/>
      <c r="K212"/>
    </row>
    <row r="213" spans="1:11" ht="15" customHeight="1">
      <c r="A213"/>
      <c r="B213"/>
      <c r="C213"/>
      <c r="D213"/>
      <c r="E213"/>
      <c r="F213" s="101"/>
      <c r="G213" s="115"/>
      <c r="H213"/>
      <c r="I213"/>
      <c r="J213" s="115"/>
      <c r="K213"/>
    </row>
    <row r="214" spans="1:11" ht="15" customHeight="1">
      <c r="A214"/>
      <c r="B214"/>
      <c r="C214"/>
      <c r="D214"/>
      <c r="E214"/>
      <c r="F214" s="101"/>
      <c r="G214" s="115"/>
      <c r="H214"/>
      <c r="I214"/>
      <c r="J214" s="115"/>
      <c r="K214"/>
    </row>
    <row r="215" spans="1:11" ht="15" customHeight="1">
      <c r="A215"/>
      <c r="B215"/>
      <c r="C215"/>
      <c r="D215"/>
      <c r="E215"/>
      <c r="F215" s="101"/>
      <c r="G215" s="115"/>
      <c r="H215"/>
      <c r="I215"/>
      <c r="J215" s="115"/>
      <c r="K215"/>
    </row>
    <row r="216" spans="1:11" ht="15" customHeight="1">
      <c r="A216"/>
      <c r="B216"/>
      <c r="C216"/>
      <c r="D216"/>
      <c r="E216"/>
      <c r="F216" s="101"/>
      <c r="G216" s="115"/>
      <c r="H216"/>
      <c r="I216"/>
      <c r="J216" s="115"/>
      <c r="K216"/>
    </row>
    <row r="217" spans="1:11" ht="15" customHeight="1">
      <c r="A217"/>
      <c r="B217"/>
      <c r="C217"/>
      <c r="D217"/>
      <c r="E217"/>
      <c r="F217" s="101"/>
      <c r="G217" s="115"/>
      <c r="H217"/>
      <c r="I217"/>
      <c r="J217" s="115"/>
      <c r="K217"/>
    </row>
    <row r="218" spans="1:11" ht="15" customHeight="1">
      <c r="A218"/>
      <c r="B218"/>
      <c r="C218"/>
      <c r="D218"/>
      <c r="E218"/>
      <c r="F218" s="101"/>
      <c r="G218" s="115"/>
      <c r="H218"/>
      <c r="I218"/>
      <c r="J218" s="115"/>
      <c r="K218"/>
    </row>
    <row r="219" spans="1:11" ht="15" customHeight="1">
      <c r="A219"/>
      <c r="B219"/>
      <c r="C219"/>
      <c r="D219"/>
      <c r="E219"/>
      <c r="F219" s="101"/>
      <c r="G219" s="115"/>
      <c r="H219"/>
      <c r="I219"/>
      <c r="J219" s="115"/>
      <c r="K219"/>
    </row>
    <row r="220" spans="1:11" ht="15" customHeight="1">
      <c r="A220"/>
      <c r="B220"/>
      <c r="C220"/>
      <c r="D220"/>
      <c r="E220"/>
      <c r="F220" s="101"/>
      <c r="G220" s="115"/>
      <c r="H220"/>
      <c r="I220"/>
      <c r="J220" s="115"/>
      <c r="K220"/>
    </row>
    <row r="221" spans="1:11" ht="15" customHeight="1">
      <c r="A221"/>
      <c r="B221"/>
      <c r="C221"/>
      <c r="D221"/>
      <c r="E221"/>
      <c r="F221" s="101"/>
      <c r="G221" s="115"/>
      <c r="H221"/>
      <c r="I221"/>
      <c r="J221" s="115"/>
      <c r="K221"/>
    </row>
    <row r="222" spans="1:11" ht="15" customHeight="1">
      <c r="A222"/>
      <c r="B222"/>
      <c r="C222"/>
      <c r="D222"/>
      <c r="E222"/>
      <c r="F222" s="101"/>
      <c r="G222" s="115"/>
      <c r="H222"/>
      <c r="I222"/>
      <c r="J222" s="115"/>
      <c r="K222"/>
    </row>
    <row r="223" spans="1:11" ht="15" customHeight="1">
      <c r="A223"/>
      <c r="B223"/>
      <c r="C223"/>
      <c r="D223"/>
      <c r="E223"/>
      <c r="F223" s="101"/>
      <c r="G223" s="115"/>
      <c r="H223"/>
      <c r="I223"/>
      <c r="J223" s="115"/>
      <c r="K223"/>
    </row>
    <row r="224" spans="1:11" ht="15" customHeight="1">
      <c r="A224"/>
      <c r="B224"/>
      <c r="C224"/>
      <c r="D224"/>
      <c r="E224"/>
      <c r="F224" s="101"/>
      <c r="G224" s="115"/>
      <c r="H224"/>
      <c r="I224"/>
      <c r="J224" s="115"/>
      <c r="K224"/>
    </row>
    <row r="225" spans="1:11" ht="15" customHeight="1">
      <c r="A225"/>
      <c r="B225"/>
      <c r="C225"/>
      <c r="D225"/>
      <c r="E225"/>
      <c r="F225" s="101"/>
      <c r="G225" s="115"/>
      <c r="H225"/>
      <c r="I225"/>
      <c r="J225" s="115"/>
      <c r="K225"/>
    </row>
    <row r="226" spans="1:11" ht="15" customHeight="1">
      <c r="A226"/>
      <c r="B226"/>
      <c r="C226"/>
      <c r="D226"/>
      <c r="E226"/>
      <c r="F226" s="101"/>
      <c r="G226" s="115"/>
      <c r="H226"/>
      <c r="I226"/>
      <c r="J226" s="115"/>
      <c r="K226"/>
    </row>
    <row r="227" spans="1:11" ht="15" customHeight="1">
      <c r="A227"/>
      <c r="B227"/>
      <c r="C227"/>
      <c r="D227"/>
      <c r="E227"/>
      <c r="F227" s="101"/>
      <c r="G227" s="115"/>
      <c r="H227"/>
      <c r="I227"/>
      <c r="J227" s="115"/>
      <c r="K227"/>
    </row>
    <row r="228" spans="1:11" ht="15" customHeight="1">
      <c r="A228"/>
      <c r="B228"/>
      <c r="C228"/>
      <c r="D228"/>
      <c r="E228"/>
      <c r="F228" s="101"/>
      <c r="G228" s="115"/>
      <c r="H228"/>
      <c r="I228"/>
      <c r="J228" s="115"/>
      <c r="K228"/>
    </row>
    <row r="229" spans="1:11" ht="15" customHeight="1">
      <c r="A229"/>
      <c r="B229"/>
      <c r="C229"/>
      <c r="D229"/>
      <c r="E229"/>
      <c r="F229" s="101"/>
      <c r="G229" s="115"/>
      <c r="H229"/>
      <c r="I229"/>
      <c r="J229" s="115"/>
      <c r="K229"/>
    </row>
    <row r="230" spans="1:11" ht="15" customHeight="1">
      <c r="A230"/>
      <c r="B230"/>
      <c r="C230"/>
      <c r="D230"/>
      <c r="E230"/>
      <c r="F230" s="101"/>
      <c r="G230" s="115"/>
      <c r="H230"/>
      <c r="I230"/>
      <c r="J230" s="115"/>
      <c r="K230"/>
    </row>
    <row r="231" spans="1:11" ht="15" customHeight="1">
      <c r="A231"/>
      <c r="B231"/>
      <c r="C231"/>
      <c r="D231"/>
      <c r="E231"/>
      <c r="F231" s="101"/>
      <c r="G231" s="115"/>
      <c r="H231"/>
      <c r="I231"/>
      <c r="J231" s="115"/>
      <c r="K231"/>
    </row>
    <row r="232" spans="1:11" ht="15" customHeight="1">
      <c r="A232"/>
      <c r="B232"/>
      <c r="C232"/>
      <c r="D232"/>
      <c r="E232"/>
      <c r="F232" s="101"/>
      <c r="G232" s="115"/>
      <c r="H232"/>
      <c r="I232"/>
      <c r="J232" s="115"/>
      <c r="K232"/>
    </row>
    <row r="233" spans="1:11" ht="15" customHeight="1">
      <c r="A233"/>
      <c r="B233"/>
      <c r="C233"/>
      <c r="D233"/>
      <c r="E233"/>
      <c r="F233" s="101"/>
      <c r="G233" s="115"/>
      <c r="H233"/>
      <c r="I233"/>
      <c r="J233" s="115"/>
      <c r="K233"/>
    </row>
    <row r="234" spans="1:11" ht="15" customHeight="1">
      <c r="A234"/>
      <c r="B234"/>
      <c r="C234"/>
      <c r="D234"/>
      <c r="E234"/>
      <c r="F234" s="101"/>
      <c r="G234" s="115"/>
      <c r="H234"/>
      <c r="I234"/>
      <c r="J234" s="115"/>
      <c r="K234"/>
    </row>
    <row r="235" spans="1:11" ht="15" customHeight="1">
      <c r="A235"/>
      <c r="B235"/>
      <c r="C235"/>
      <c r="D235"/>
      <c r="E235"/>
      <c r="F235" s="101"/>
      <c r="G235" s="115"/>
      <c r="H235"/>
      <c r="I235"/>
      <c r="J235" s="115"/>
      <c r="K235"/>
    </row>
    <row r="236" spans="1:11" ht="15" customHeight="1">
      <c r="A236"/>
      <c r="B236"/>
      <c r="C236"/>
      <c r="D236"/>
      <c r="E236"/>
      <c r="F236" s="101"/>
      <c r="G236" s="115"/>
      <c r="H236"/>
      <c r="I236"/>
      <c r="J236" s="115"/>
      <c r="K236"/>
    </row>
    <row r="237" spans="1:11" ht="15" customHeight="1">
      <c r="A237"/>
      <c r="B237"/>
      <c r="C237"/>
      <c r="D237"/>
      <c r="E237"/>
      <c r="F237" s="101"/>
      <c r="G237" s="115"/>
      <c r="H237"/>
      <c r="I237"/>
      <c r="J237" s="115"/>
      <c r="K237"/>
    </row>
    <row r="238" spans="1:11" ht="15" customHeight="1">
      <c r="A238"/>
      <c r="B238"/>
      <c r="C238"/>
      <c r="D238"/>
      <c r="E238"/>
      <c r="F238" s="101"/>
      <c r="G238" s="115"/>
      <c r="H238"/>
      <c r="I238"/>
      <c r="J238" s="115"/>
      <c r="K238"/>
    </row>
    <row r="239" spans="1:11" ht="15" customHeight="1">
      <c r="A239"/>
      <c r="B239"/>
      <c r="C239"/>
      <c r="D239"/>
      <c r="E239"/>
      <c r="F239" s="101"/>
      <c r="G239" s="115"/>
      <c r="H239"/>
      <c r="I239"/>
      <c r="J239" s="115"/>
      <c r="K239"/>
    </row>
    <row r="240" spans="1:11" ht="15" customHeight="1">
      <c r="A240"/>
      <c r="B240"/>
      <c r="C240"/>
      <c r="D240"/>
      <c r="E240"/>
      <c r="F240" s="101"/>
      <c r="G240" s="115"/>
      <c r="H240"/>
      <c r="I240"/>
      <c r="J240" s="115"/>
      <c r="K240"/>
    </row>
    <row r="241" spans="1:11" ht="15" customHeight="1">
      <c r="A241"/>
      <c r="B241"/>
      <c r="C241"/>
      <c r="D241"/>
      <c r="E241"/>
      <c r="F241" s="101"/>
      <c r="G241" s="115"/>
      <c r="H241"/>
      <c r="I241"/>
      <c r="J241" s="115"/>
      <c r="K241"/>
    </row>
    <row r="242" spans="1:11" ht="15" customHeight="1">
      <c r="A242"/>
      <c r="B242"/>
      <c r="C242"/>
      <c r="D242"/>
      <c r="E242"/>
      <c r="F242" s="101"/>
      <c r="G242" s="115"/>
      <c r="H242"/>
      <c r="I242"/>
      <c r="J242" s="115"/>
      <c r="K242"/>
    </row>
    <row r="243" spans="1:11" ht="15" customHeight="1">
      <c r="A243"/>
      <c r="B243"/>
      <c r="C243"/>
      <c r="D243"/>
      <c r="E243"/>
      <c r="F243" s="101"/>
      <c r="G243" s="115"/>
      <c r="H243"/>
      <c r="I243"/>
      <c r="J243" s="115"/>
      <c r="K243"/>
    </row>
    <row r="244" spans="1:11" ht="15" customHeight="1">
      <c r="A244"/>
      <c r="B244"/>
      <c r="C244"/>
      <c r="D244"/>
      <c r="E244"/>
      <c r="F244" s="101"/>
      <c r="G244" s="115"/>
      <c r="H244"/>
      <c r="I244"/>
      <c r="J244" s="115"/>
      <c r="K244"/>
    </row>
    <row r="245" spans="1:11" ht="15" customHeight="1">
      <c r="A245"/>
      <c r="B245"/>
      <c r="C245"/>
      <c r="D245"/>
      <c r="E245"/>
      <c r="F245" s="101"/>
      <c r="G245" s="115"/>
      <c r="H245"/>
      <c r="I245"/>
      <c r="J245" s="115"/>
      <c r="K245"/>
    </row>
    <row r="246" spans="1:11" ht="15" customHeight="1">
      <c r="A246"/>
      <c r="B246"/>
      <c r="C246"/>
      <c r="D246"/>
      <c r="E246"/>
      <c r="F246" s="101"/>
      <c r="G246" s="115"/>
      <c r="H246"/>
      <c r="I246"/>
      <c r="J246" s="115"/>
      <c r="K246"/>
    </row>
    <row r="247" spans="1:11" ht="15" customHeight="1">
      <c r="A247"/>
      <c r="B247"/>
      <c r="C247"/>
      <c r="D247"/>
      <c r="E247"/>
      <c r="F247" s="101"/>
      <c r="G247" s="115"/>
      <c r="H247"/>
      <c r="I247"/>
      <c r="J247" s="115"/>
      <c r="K247"/>
    </row>
    <row r="248" spans="1:11" ht="15" customHeight="1">
      <c r="A248"/>
      <c r="B248"/>
      <c r="C248"/>
      <c r="D248"/>
      <c r="E248"/>
      <c r="F248" s="101"/>
      <c r="G248" s="115"/>
      <c r="H248"/>
      <c r="I248"/>
      <c r="J248" s="115"/>
      <c r="K248"/>
    </row>
    <row r="249" spans="1:11" ht="15" customHeight="1">
      <c r="A249"/>
      <c r="B249"/>
      <c r="C249"/>
      <c r="D249"/>
      <c r="E249"/>
      <c r="F249" s="101"/>
      <c r="G249" s="115"/>
      <c r="H249"/>
      <c r="I249"/>
      <c r="J249" s="115"/>
      <c r="K249"/>
    </row>
    <row r="250" spans="1:11" ht="15" customHeight="1">
      <c r="A250"/>
      <c r="B250"/>
      <c r="C250"/>
      <c r="D250"/>
      <c r="E250"/>
      <c r="F250" s="101"/>
      <c r="G250" s="115"/>
      <c r="H250"/>
      <c r="I250"/>
      <c r="J250" s="115"/>
      <c r="K250"/>
    </row>
    <row r="251" spans="1:11" ht="15" customHeight="1">
      <c r="A251"/>
      <c r="B251"/>
      <c r="C251"/>
      <c r="D251"/>
      <c r="E251"/>
      <c r="F251" s="101"/>
      <c r="G251" s="115"/>
      <c r="H251"/>
      <c r="I251"/>
      <c r="J251" s="115"/>
      <c r="K251"/>
    </row>
    <row r="252" spans="1:11" ht="15" customHeight="1">
      <c r="A252"/>
      <c r="B252"/>
      <c r="C252"/>
      <c r="D252"/>
      <c r="E252"/>
      <c r="F252" s="101"/>
      <c r="G252" s="115"/>
      <c r="H252"/>
      <c r="I252"/>
      <c r="J252" s="115"/>
      <c r="K252"/>
    </row>
    <row r="253" spans="1:11" ht="15" customHeight="1">
      <c r="A253"/>
      <c r="B253"/>
      <c r="C253"/>
      <c r="D253"/>
      <c r="E253"/>
      <c r="F253" s="101"/>
      <c r="G253" s="115"/>
      <c r="H253"/>
      <c r="I253"/>
      <c r="J253" s="115"/>
      <c r="K253"/>
    </row>
    <row r="254" spans="1:11" ht="15" customHeight="1">
      <c r="A254"/>
      <c r="B254"/>
      <c r="C254"/>
      <c r="D254"/>
      <c r="E254"/>
      <c r="F254" s="101"/>
      <c r="G254" s="115"/>
      <c r="H254"/>
      <c r="I254"/>
      <c r="J254" s="115"/>
      <c r="K254"/>
    </row>
    <row r="255" spans="1:11" ht="15" customHeight="1">
      <c r="A255"/>
      <c r="B255"/>
      <c r="C255"/>
      <c r="D255"/>
      <c r="E255"/>
      <c r="F255" s="101"/>
      <c r="G255" s="115"/>
      <c r="H255"/>
      <c r="I255"/>
      <c r="J255" s="115"/>
      <c r="K255"/>
    </row>
    <row r="256" spans="1:11" ht="15" customHeight="1">
      <c r="A256"/>
      <c r="B256"/>
      <c r="C256"/>
      <c r="D256"/>
      <c r="E256"/>
      <c r="F256" s="101"/>
      <c r="G256" s="115"/>
      <c r="H256"/>
      <c r="I256"/>
      <c r="J256" s="115"/>
      <c r="K256"/>
    </row>
    <row r="257" spans="1:11" ht="15" customHeight="1">
      <c r="A257"/>
      <c r="B257"/>
      <c r="C257"/>
      <c r="D257"/>
      <c r="E257"/>
      <c r="F257" s="101"/>
      <c r="G257" s="115"/>
      <c r="H257"/>
      <c r="I257"/>
      <c r="J257" s="115"/>
      <c r="K257"/>
    </row>
    <row r="258" spans="1:11" ht="15" customHeight="1">
      <c r="A258"/>
      <c r="B258"/>
      <c r="C258"/>
      <c r="D258"/>
      <c r="E258"/>
      <c r="F258" s="101"/>
      <c r="G258" s="115"/>
      <c r="H258"/>
      <c r="I258"/>
      <c r="J258" s="115"/>
      <c r="K258"/>
    </row>
    <row r="259" spans="1:11" ht="15" customHeight="1">
      <c r="A259"/>
      <c r="B259"/>
      <c r="C259"/>
      <c r="D259"/>
      <c r="E259"/>
      <c r="F259" s="101"/>
      <c r="G259" s="115"/>
      <c r="H259"/>
      <c r="I259"/>
      <c r="J259" s="115"/>
      <c r="K259"/>
    </row>
    <row r="260" spans="1:11" ht="15" customHeight="1">
      <c r="A260"/>
      <c r="B260"/>
      <c r="C260"/>
      <c r="D260"/>
      <c r="E260"/>
      <c r="F260" s="101"/>
      <c r="G260" s="115"/>
      <c r="H260"/>
      <c r="I260"/>
      <c r="J260" s="115"/>
      <c r="K260"/>
    </row>
    <row r="261" spans="1:11" ht="15" customHeight="1">
      <c r="A261"/>
      <c r="B261"/>
      <c r="C261"/>
      <c r="D261"/>
      <c r="E261"/>
      <c r="F261" s="101"/>
      <c r="G261" s="115"/>
      <c r="H261"/>
      <c r="I261"/>
      <c r="J261" s="115"/>
      <c r="K261"/>
    </row>
    <row r="262" spans="1:11" ht="15" customHeight="1">
      <c r="A262"/>
      <c r="B262"/>
      <c r="C262"/>
      <c r="D262"/>
      <c r="E262"/>
      <c r="F262" s="101"/>
      <c r="G262" s="115"/>
      <c r="H262"/>
      <c r="I262"/>
      <c r="J262" s="115"/>
      <c r="K262"/>
    </row>
    <row r="263" spans="1:11" ht="15" customHeight="1">
      <c r="A263"/>
      <c r="B263"/>
      <c r="C263"/>
      <c r="D263"/>
      <c r="E263"/>
      <c r="F263" s="101"/>
      <c r="G263" s="115"/>
      <c r="H263"/>
      <c r="I263"/>
      <c r="J263" s="115"/>
      <c r="K263"/>
    </row>
    <row r="264" spans="1:11" ht="15" customHeight="1">
      <c r="A264"/>
      <c r="B264"/>
      <c r="C264"/>
      <c r="D264"/>
      <c r="E264"/>
      <c r="F264" s="101"/>
      <c r="G264" s="115"/>
      <c r="H264"/>
      <c r="I264"/>
      <c r="J264" s="115"/>
      <c r="K264"/>
    </row>
    <row r="265" spans="1:11" ht="15" customHeight="1">
      <c r="A265"/>
      <c r="B265"/>
      <c r="C265"/>
      <c r="D265"/>
      <c r="E265"/>
      <c r="F265" s="101"/>
      <c r="G265" s="115"/>
      <c r="H265"/>
      <c r="I265"/>
      <c r="J265" s="115"/>
      <c r="K265"/>
    </row>
    <row r="266" spans="1:11" ht="15" customHeight="1">
      <c r="A266"/>
      <c r="B266"/>
      <c r="C266"/>
      <c r="D266"/>
      <c r="E266"/>
      <c r="F266" s="101"/>
      <c r="G266" s="115"/>
      <c r="H266"/>
      <c r="I266"/>
      <c r="J266" s="115"/>
      <c r="K266"/>
    </row>
    <row r="267" spans="1:11" ht="15" customHeight="1">
      <c r="A267"/>
      <c r="B267"/>
      <c r="C267"/>
      <c r="D267"/>
      <c r="E267"/>
      <c r="F267" s="101"/>
      <c r="G267" s="115"/>
      <c r="H267"/>
      <c r="I267"/>
      <c r="J267" s="115"/>
      <c r="K267"/>
    </row>
    <row r="268" spans="1:11" ht="15" customHeight="1">
      <c r="A268"/>
      <c r="B268"/>
      <c r="C268"/>
      <c r="D268"/>
      <c r="E268"/>
      <c r="F268" s="101"/>
      <c r="G268" s="115"/>
      <c r="H268"/>
      <c r="I268"/>
      <c r="J268" s="115"/>
      <c r="K268"/>
    </row>
    <row r="269" spans="1:11" ht="15" customHeight="1">
      <c r="A269"/>
      <c r="B269"/>
      <c r="C269"/>
      <c r="D269"/>
      <c r="E269"/>
      <c r="F269" s="101"/>
      <c r="G269" s="115"/>
      <c r="H269"/>
      <c r="I269"/>
      <c r="J269" s="115"/>
      <c r="K269"/>
    </row>
    <row r="270" spans="1:11" ht="15" customHeight="1">
      <c r="A270"/>
      <c r="B270"/>
      <c r="C270"/>
      <c r="D270"/>
      <c r="E270"/>
      <c r="F270" s="101"/>
      <c r="G270" s="115"/>
      <c r="H270"/>
      <c r="I270"/>
      <c r="J270" s="115"/>
      <c r="K270"/>
    </row>
    <row r="271" spans="1:11" ht="15" customHeight="1">
      <c r="A271"/>
      <c r="B271"/>
      <c r="C271"/>
      <c r="D271"/>
      <c r="E271"/>
      <c r="F271" s="101"/>
      <c r="G271" s="115"/>
      <c r="H271"/>
      <c r="I271"/>
      <c r="J271" s="115"/>
      <c r="K271"/>
    </row>
    <row r="272" spans="1:11" ht="15" customHeight="1">
      <c r="A272"/>
      <c r="B272"/>
      <c r="C272"/>
      <c r="D272"/>
      <c r="E272"/>
      <c r="F272" s="101"/>
      <c r="G272" s="115"/>
      <c r="H272"/>
      <c r="I272"/>
      <c r="J272" s="115"/>
      <c r="K272"/>
    </row>
    <row r="273" spans="1:11" ht="15" customHeight="1">
      <c r="A273"/>
      <c r="B273"/>
      <c r="C273"/>
      <c r="D273"/>
      <c r="E273"/>
      <c r="F273" s="101"/>
      <c r="G273" s="115"/>
      <c r="H273"/>
      <c r="I273"/>
      <c r="J273" s="115"/>
      <c r="K273"/>
    </row>
    <row r="274" spans="1:11" ht="15" customHeight="1">
      <c r="A274"/>
      <c r="B274"/>
      <c r="C274"/>
      <c r="D274"/>
      <c r="E274"/>
      <c r="F274" s="101"/>
      <c r="G274" s="115"/>
      <c r="H274"/>
      <c r="I274"/>
      <c r="J274" s="115"/>
      <c r="K274"/>
    </row>
    <row r="275" spans="1:11" ht="15" customHeight="1">
      <c r="A275"/>
      <c r="B275"/>
      <c r="C275"/>
      <c r="D275"/>
      <c r="E275"/>
      <c r="F275" s="101"/>
      <c r="G275" s="115"/>
      <c r="H275"/>
      <c r="I275"/>
      <c r="J275" s="115"/>
      <c r="K275"/>
    </row>
    <row r="276" spans="1:11" ht="15" customHeight="1">
      <c r="A276"/>
      <c r="B276"/>
      <c r="C276"/>
      <c r="D276"/>
      <c r="E276"/>
      <c r="F276" s="101"/>
      <c r="G276" s="115"/>
      <c r="H276"/>
      <c r="I276"/>
      <c r="J276" s="115"/>
      <c r="K276"/>
    </row>
    <row r="277" spans="1:11" ht="15" customHeight="1">
      <c r="A277"/>
      <c r="B277"/>
      <c r="C277"/>
      <c r="D277"/>
      <c r="E277"/>
      <c r="F277" s="101"/>
      <c r="G277" s="115"/>
      <c r="H277"/>
      <c r="I277"/>
      <c r="J277" s="115"/>
      <c r="K277"/>
    </row>
    <row r="278" spans="1:11" ht="15" customHeight="1">
      <c r="A278"/>
      <c r="B278"/>
      <c r="C278"/>
      <c r="D278"/>
      <c r="E278"/>
      <c r="F278" s="101"/>
      <c r="G278" s="115"/>
      <c r="H278"/>
      <c r="I278"/>
      <c r="J278" s="115"/>
      <c r="K278"/>
    </row>
    <row r="279" spans="1:11" ht="15" customHeight="1">
      <c r="A279"/>
      <c r="B279"/>
      <c r="C279"/>
      <c r="D279"/>
      <c r="E279"/>
      <c r="F279" s="101"/>
      <c r="G279" s="115"/>
      <c r="H279"/>
      <c r="I279"/>
      <c r="J279" s="115"/>
      <c r="K279"/>
    </row>
    <row r="280" spans="1:11" ht="15" customHeight="1">
      <c r="A280"/>
      <c r="B280"/>
      <c r="C280"/>
      <c r="D280"/>
      <c r="E280"/>
      <c r="F280" s="101"/>
      <c r="G280" s="115"/>
      <c r="H280"/>
      <c r="I280"/>
      <c r="J280" s="115"/>
      <c r="K280"/>
    </row>
    <row r="281" spans="1:11" ht="15" customHeight="1">
      <c r="A281"/>
      <c r="B281"/>
      <c r="C281"/>
      <c r="D281"/>
      <c r="E281"/>
      <c r="F281" s="101"/>
      <c r="G281" s="115"/>
      <c r="H281"/>
      <c r="I281"/>
      <c r="J281" s="115"/>
      <c r="K281"/>
    </row>
    <row r="282" spans="1:11" ht="15" customHeight="1">
      <c r="A282"/>
      <c r="B282"/>
      <c r="C282"/>
      <c r="D282"/>
      <c r="E282"/>
      <c r="F282" s="101"/>
      <c r="G282" s="115"/>
      <c r="H282"/>
      <c r="I282"/>
      <c r="J282" s="115"/>
      <c r="K282"/>
    </row>
    <row r="283" spans="1:11" ht="15" customHeight="1">
      <c r="A283"/>
      <c r="B283"/>
      <c r="C283"/>
      <c r="D283"/>
      <c r="E283"/>
      <c r="F283" s="101"/>
      <c r="G283" s="115"/>
      <c r="H283"/>
      <c r="I283"/>
      <c r="J283" s="115"/>
      <c r="K283"/>
    </row>
    <row r="284" spans="1:11" ht="15" customHeight="1">
      <c r="A284"/>
      <c r="B284"/>
      <c r="C284"/>
      <c r="D284"/>
      <c r="E284"/>
      <c r="F284" s="101"/>
      <c r="G284" s="115"/>
      <c r="H284"/>
      <c r="I284"/>
      <c r="J284" s="115"/>
      <c r="K284"/>
    </row>
  </sheetData>
  <sheetProtection/>
  <printOptions/>
  <pageMargins left="0" right="0.26" top="0.25" bottom="0.2" header="0.25" footer="0.2"/>
  <pageSetup fitToHeight="1" fitToWidth="1" horizontalDpi="600" verticalDpi="600" orientation="portrait" paperSize="9" scale="66" r:id="rId2"/>
  <headerFooter alignWithMargins="0">
    <oddFooter>&amp;C&amp;D &amp;T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6"/>
  <sheetViews>
    <sheetView showGridLines="0" zoomScale="80" zoomScaleNormal="80" zoomScalePageLayoutView="0" workbookViewId="0" topLeftCell="A29">
      <selection activeCell="E37" sqref="E37"/>
    </sheetView>
  </sheetViews>
  <sheetFormatPr defaultColWidth="9.140625" defaultRowHeight="12.75"/>
  <cols>
    <col min="1" max="1" width="8.28125" style="35" customWidth="1"/>
    <col min="2" max="3" width="3.7109375" style="35" customWidth="1"/>
    <col min="4" max="4" width="55.8515625" style="35" customWidth="1"/>
    <col min="5" max="5" width="44.7109375" style="35" customWidth="1"/>
    <col min="6" max="6" width="4.421875" style="35" customWidth="1"/>
    <col min="7" max="7" width="11.28125" style="60" customWidth="1"/>
    <col min="8" max="8" width="12.28125" style="35" customWidth="1"/>
    <col min="9" max="9" width="12.140625" style="35" customWidth="1"/>
    <col min="10" max="10" width="1.8515625" style="35" customWidth="1"/>
    <col min="11" max="11" width="1.57421875" style="35" customWidth="1"/>
    <col min="12" max="13" width="10.28125" style="35" customWidth="1"/>
    <col min="14" max="14" width="12.00390625" style="35" customWidth="1"/>
    <col min="15" max="19" width="18.7109375" style="35" customWidth="1"/>
    <col min="20" max="16384" width="9.140625" style="35" customWidth="1"/>
  </cols>
  <sheetData>
    <row r="1" ht="15" customHeight="1"/>
    <row r="2" ht="15" customHeight="1">
      <c r="H2" s="60" t="s">
        <v>635</v>
      </c>
    </row>
    <row r="3" ht="9.75" customHeight="1"/>
    <row r="4" ht="15" customHeight="1">
      <c r="A4" s="81" t="s">
        <v>569</v>
      </c>
    </row>
    <row r="5" spans="1:8" ht="13.5" customHeight="1">
      <c r="A5" s="60"/>
      <c r="G5" s="69" t="s">
        <v>425</v>
      </c>
      <c r="H5" s="221" t="s">
        <v>426</v>
      </c>
    </row>
    <row r="6" spans="1:8" ht="13.5" customHeight="1" hidden="1">
      <c r="A6" s="60"/>
      <c r="G6" s="62" t="s">
        <v>202</v>
      </c>
      <c r="H6" s="64" t="s">
        <v>202</v>
      </c>
    </row>
    <row r="7" spans="7:8" ht="13.5" customHeight="1">
      <c r="G7" s="210">
        <v>2009</v>
      </c>
      <c r="H7" s="211">
        <v>2008</v>
      </c>
    </row>
    <row r="8" spans="1:8" ht="13.5" customHeight="1">
      <c r="A8" s="66"/>
      <c r="B8" s="66"/>
      <c r="C8" s="66"/>
      <c r="D8" s="66"/>
      <c r="E8" s="66"/>
      <c r="F8" s="66"/>
      <c r="G8" s="222" t="s">
        <v>335</v>
      </c>
      <c r="H8" s="220" t="s">
        <v>335</v>
      </c>
    </row>
    <row r="9" spans="7:8" ht="15" customHeight="1">
      <c r="G9" s="192"/>
      <c r="H9" s="192"/>
    </row>
    <row r="10" spans="1:8" ht="15" customHeight="1">
      <c r="A10" s="60">
        <v>5</v>
      </c>
      <c r="B10" s="60" t="s">
        <v>540</v>
      </c>
      <c r="G10" s="146"/>
      <c r="H10" s="192"/>
    </row>
    <row r="11" spans="2:8" ht="15" customHeight="1">
      <c r="B11" s="76" t="s">
        <v>161</v>
      </c>
      <c r="C11" s="35" t="s">
        <v>547</v>
      </c>
      <c r="G11" s="146">
        <f>1192-57</f>
        <v>1135</v>
      </c>
      <c r="H11" s="192">
        <f>326-29</f>
        <v>297</v>
      </c>
    </row>
    <row r="12" spans="2:8" ht="15" customHeight="1">
      <c r="B12" s="76" t="s">
        <v>161</v>
      </c>
      <c r="C12" s="35" t="s">
        <v>548</v>
      </c>
      <c r="G12" s="146">
        <f>1661-37</f>
        <v>1624</v>
      </c>
      <c r="H12" s="192">
        <f>1422-27</f>
        <v>1395</v>
      </c>
    </row>
    <row r="13" spans="2:8" ht="15" customHeight="1">
      <c r="B13" s="76" t="s">
        <v>161</v>
      </c>
      <c r="C13" s="35" t="s">
        <v>549</v>
      </c>
      <c r="G13" s="146">
        <f>251-4</f>
        <v>247</v>
      </c>
      <c r="H13" s="192">
        <f>509-42</f>
        <v>467</v>
      </c>
    </row>
    <row r="14" spans="2:8" ht="15" customHeight="1">
      <c r="B14" s="76" t="s">
        <v>161</v>
      </c>
      <c r="C14" s="35" t="s">
        <v>539</v>
      </c>
      <c r="G14" s="146">
        <f>74-21</f>
        <v>53</v>
      </c>
      <c r="H14" s="192">
        <v>159</v>
      </c>
    </row>
    <row r="15" spans="2:8" ht="15" customHeight="1">
      <c r="B15" s="76" t="s">
        <v>161</v>
      </c>
      <c r="C15" s="293" t="s">
        <v>678</v>
      </c>
      <c r="G15" s="146">
        <f>31-10</f>
        <v>21</v>
      </c>
      <c r="H15" s="192">
        <f>109-9</f>
        <v>100</v>
      </c>
    </row>
    <row r="16" spans="2:8" ht="15" customHeight="1">
      <c r="B16" s="98" t="s">
        <v>576</v>
      </c>
      <c r="C16" s="35" t="str">
        <f>+C32</f>
        <v>Vale / ARM  joint venture</v>
      </c>
      <c r="G16" s="146">
        <f>157-152</f>
        <v>5</v>
      </c>
      <c r="H16" s="192">
        <v>15</v>
      </c>
    </row>
    <row r="17" spans="2:8" ht="15" customHeight="1">
      <c r="B17" s="98" t="s">
        <v>616</v>
      </c>
      <c r="G17" s="146">
        <f>128+8</f>
        <v>136</v>
      </c>
      <c r="H17" s="192">
        <v>114</v>
      </c>
    </row>
    <row r="18" spans="2:8" ht="15" customHeight="1">
      <c r="B18" s="98" t="s">
        <v>543</v>
      </c>
      <c r="G18" s="146">
        <f>139+1+152</f>
        <v>292</v>
      </c>
      <c r="H18" s="192">
        <v>113</v>
      </c>
    </row>
    <row r="19" spans="2:8" ht="6.75" customHeight="1">
      <c r="B19" s="76"/>
      <c r="G19" s="193"/>
      <c r="H19" s="194"/>
    </row>
    <row r="20" spans="2:13" ht="15" customHeight="1">
      <c r="B20" s="212" t="s">
        <v>546</v>
      </c>
      <c r="G20" s="146">
        <f>SUM(G11:G19)</f>
        <v>3513</v>
      </c>
      <c r="H20" s="192">
        <f>SUM(H11:H19)</f>
        <v>2660</v>
      </c>
      <c r="M20" s="35">
        <f>+G20-'Balance sheet'!G31</f>
        <v>0</v>
      </c>
    </row>
    <row r="21" spans="2:8" ht="15" customHeight="1">
      <c r="B21" s="147" t="s">
        <v>566</v>
      </c>
      <c r="G21" s="193">
        <v>188</v>
      </c>
      <c r="H21" s="194">
        <v>66</v>
      </c>
    </row>
    <row r="22" spans="2:14" ht="15" customHeight="1">
      <c r="B22" s="212" t="s">
        <v>565</v>
      </c>
      <c r="G22" s="146">
        <f>+G20-G21</f>
        <v>3325</v>
      </c>
      <c r="H22" s="192">
        <f>+H20-H21</f>
        <v>2594</v>
      </c>
      <c r="M22" s="35">
        <f>+G22-'Cash Flow'!G66</f>
        <v>-0.27392000000145345</v>
      </c>
      <c r="N22" s="35">
        <f>+H22-'Cash Flow'!H66</f>
        <v>-0.27392000000145345</v>
      </c>
    </row>
    <row r="23" spans="2:15" ht="6" customHeight="1" thickBot="1">
      <c r="B23" s="76"/>
      <c r="G23" s="78"/>
      <c r="H23" s="71"/>
      <c r="O23" s="35">
        <v>0</v>
      </c>
    </row>
    <row r="24" ht="15" customHeight="1">
      <c r="B24" s="147"/>
    </row>
    <row r="25" spans="7:8" ht="15" customHeight="1">
      <c r="G25" s="146"/>
      <c r="H25" s="192"/>
    </row>
    <row r="26" spans="1:8" ht="15" customHeight="1">
      <c r="A26" s="60">
        <v>6</v>
      </c>
      <c r="B26" s="60" t="s">
        <v>541</v>
      </c>
      <c r="G26" s="146"/>
      <c r="H26" s="192"/>
    </row>
    <row r="27" spans="2:8" ht="15" customHeight="1">
      <c r="B27" s="76" t="s">
        <v>161</v>
      </c>
      <c r="C27" s="35" t="s">
        <v>577</v>
      </c>
      <c r="G27" s="148">
        <v>0</v>
      </c>
      <c r="H27" s="16">
        <v>1217</v>
      </c>
    </row>
    <row r="28" spans="2:8" ht="15" customHeight="1">
      <c r="B28" s="76" t="s">
        <v>161</v>
      </c>
      <c r="C28" s="35" t="s">
        <v>548</v>
      </c>
      <c r="G28" s="146">
        <v>6</v>
      </c>
      <c r="H28" s="192">
        <v>14</v>
      </c>
    </row>
    <row r="29" spans="2:8" ht="15" customHeight="1">
      <c r="B29" s="76" t="s">
        <v>161</v>
      </c>
      <c r="C29" s="35" t="s">
        <v>549</v>
      </c>
      <c r="G29" s="146">
        <v>3</v>
      </c>
      <c r="H29" s="192">
        <v>1</v>
      </c>
    </row>
    <row r="30" spans="2:8" ht="15" customHeight="1">
      <c r="B30" s="98" t="s">
        <v>576</v>
      </c>
      <c r="C30" s="35" t="s">
        <v>505</v>
      </c>
      <c r="G30" s="146">
        <f>1140-5</f>
        <v>1135</v>
      </c>
      <c r="H30" s="192">
        <v>847</v>
      </c>
    </row>
    <row r="31" spans="2:8" ht="15" customHeight="1">
      <c r="B31" s="76" t="s">
        <v>161</v>
      </c>
      <c r="C31" s="293" t="s">
        <v>678</v>
      </c>
      <c r="G31" s="146">
        <f>229-69</f>
        <v>160</v>
      </c>
      <c r="H31" s="192">
        <v>161</v>
      </c>
    </row>
    <row r="32" spans="2:8" ht="15" customHeight="1">
      <c r="B32" s="76" t="s">
        <v>161</v>
      </c>
      <c r="C32" s="35" t="s">
        <v>626</v>
      </c>
      <c r="G32" s="146">
        <f>55+5</f>
        <v>60</v>
      </c>
      <c r="H32" s="192">
        <v>14</v>
      </c>
    </row>
    <row r="33" spans="2:8" ht="15" customHeight="1">
      <c r="B33" s="76"/>
      <c r="G33" s="193"/>
      <c r="H33" s="194"/>
    </row>
    <row r="34" spans="2:14" ht="15" customHeight="1">
      <c r="B34" s="76"/>
      <c r="G34" s="146">
        <f>SUM(G27:G33)</f>
        <v>1364</v>
      </c>
      <c r="H34" s="192">
        <f>SUM(H27:H33)</f>
        <v>2254</v>
      </c>
      <c r="M34" s="35">
        <f>+G34-'Balance sheet'!G59</f>
        <v>0</v>
      </c>
      <c r="N34" s="35">
        <f>+H34-'Balance sheet'!H59</f>
        <v>-0.41980999999987034</v>
      </c>
    </row>
    <row r="35" spans="2:8" ht="6.75" customHeight="1" thickBot="1">
      <c r="B35" s="76"/>
      <c r="G35" s="78"/>
      <c r="H35" s="71"/>
    </row>
    <row r="36" ht="15" customHeight="1">
      <c r="B36" s="147"/>
    </row>
    <row r="37" ht="15" customHeight="1"/>
    <row r="38" spans="1:8" ht="15" customHeight="1">
      <c r="A38" s="172">
        <v>7</v>
      </c>
      <c r="B38" s="13" t="s">
        <v>542</v>
      </c>
      <c r="D38" s="5"/>
      <c r="E38" s="5"/>
      <c r="F38" s="5"/>
      <c r="G38" s="13"/>
      <c r="H38" s="5"/>
    </row>
    <row r="39" spans="1:8" ht="15" customHeight="1">
      <c r="A39" s="173"/>
      <c r="B39" s="76" t="s">
        <v>161</v>
      </c>
      <c r="C39" s="35" t="s">
        <v>619</v>
      </c>
      <c r="E39" s="5"/>
      <c r="F39" s="5"/>
      <c r="G39" s="17">
        <f>1004-37</f>
        <v>967</v>
      </c>
      <c r="H39" s="5">
        <f>69-27</f>
        <v>42</v>
      </c>
    </row>
    <row r="40" spans="1:13" ht="15" customHeight="1">
      <c r="A40" s="173"/>
      <c r="B40" s="76" t="s">
        <v>161</v>
      </c>
      <c r="C40" s="35" t="s">
        <v>548</v>
      </c>
      <c r="E40" s="5"/>
      <c r="F40" s="5"/>
      <c r="G40" s="13">
        <v>7</v>
      </c>
      <c r="H40" s="5">
        <v>256</v>
      </c>
      <c r="M40"/>
    </row>
    <row r="41" spans="1:13" ht="15" customHeight="1">
      <c r="A41" s="173"/>
      <c r="B41" s="76" t="s">
        <v>161</v>
      </c>
      <c r="C41" s="35" t="s">
        <v>578</v>
      </c>
      <c r="E41" s="5"/>
      <c r="F41" s="5"/>
      <c r="G41" s="310">
        <v>138</v>
      </c>
      <c r="H41" s="5">
        <v>255</v>
      </c>
      <c r="M41"/>
    </row>
    <row r="42" spans="1:13" ht="15" customHeight="1">
      <c r="A42" s="173"/>
      <c r="B42" s="76" t="s">
        <v>161</v>
      </c>
      <c r="C42" s="35" t="s">
        <v>505</v>
      </c>
      <c r="E42" s="5"/>
      <c r="F42" s="5"/>
      <c r="G42" s="310">
        <v>0</v>
      </c>
      <c r="H42" s="5">
        <v>10</v>
      </c>
      <c r="M42"/>
    </row>
    <row r="43" spans="1:13" ht="15" customHeight="1">
      <c r="A43" s="173"/>
      <c r="B43" s="76" t="s">
        <v>161</v>
      </c>
      <c r="C43" s="35" t="s">
        <v>539</v>
      </c>
      <c r="E43" s="5"/>
      <c r="F43" s="5"/>
      <c r="G43" s="310">
        <v>149</v>
      </c>
      <c r="H43" s="5">
        <v>0</v>
      </c>
      <c r="M43"/>
    </row>
    <row r="44" spans="1:13" ht="15" customHeight="1">
      <c r="A44" s="173"/>
      <c r="B44" s="76" t="s">
        <v>161</v>
      </c>
      <c r="C44" s="35" t="str">
        <f>+C32</f>
        <v>Vale / ARM  joint venture</v>
      </c>
      <c r="E44" s="5"/>
      <c r="F44" s="5"/>
      <c r="G44" s="310">
        <v>335</v>
      </c>
      <c r="H44" s="5">
        <v>436</v>
      </c>
      <c r="M44"/>
    </row>
    <row r="45" spans="1:13" ht="15" customHeight="1">
      <c r="A45" s="173"/>
      <c r="B45" s="76" t="s">
        <v>161</v>
      </c>
      <c r="C45" s="35" t="s">
        <v>579</v>
      </c>
      <c r="E45" s="5"/>
      <c r="F45" s="28"/>
      <c r="G45" s="310">
        <v>208</v>
      </c>
      <c r="H45" s="5">
        <v>63</v>
      </c>
      <c r="M45"/>
    </row>
    <row r="46" spans="1:13" ht="15" customHeight="1">
      <c r="A46" s="173"/>
      <c r="B46" s="76"/>
      <c r="C46" s="35" t="s">
        <v>679</v>
      </c>
      <c r="D46" s="293"/>
      <c r="E46" s="5"/>
      <c r="F46" s="28"/>
      <c r="G46" s="13">
        <v>539</v>
      </c>
      <c r="H46" s="5">
        <v>635</v>
      </c>
      <c r="M46"/>
    </row>
    <row r="47" spans="1:13" ht="15" customHeight="1">
      <c r="A47" s="173"/>
      <c r="B47" s="76" t="s">
        <v>161</v>
      </c>
      <c r="C47" s="35" t="s">
        <v>474</v>
      </c>
      <c r="E47" s="5"/>
      <c r="F47" s="28"/>
      <c r="G47" s="13">
        <v>37</v>
      </c>
      <c r="H47" s="5">
        <v>27</v>
      </c>
      <c r="M47"/>
    </row>
    <row r="48" spans="1:13" ht="17.25" customHeight="1">
      <c r="A48" s="173"/>
      <c r="B48" s="98"/>
      <c r="E48" s="5"/>
      <c r="F48" s="5"/>
      <c r="G48" s="91"/>
      <c r="H48" s="89"/>
      <c r="M48"/>
    </row>
    <row r="49" spans="1:14" ht="15" customHeight="1">
      <c r="A49" s="173"/>
      <c r="B49" s="5"/>
      <c r="C49" s="5"/>
      <c r="D49" s="5"/>
      <c r="E49" s="5"/>
      <c r="F49" s="5"/>
      <c r="G49" s="146">
        <f>SUM(G39:G48)</f>
        <v>2380</v>
      </c>
      <c r="H49" s="192">
        <f>SUM(H39:H48)</f>
        <v>1724</v>
      </c>
      <c r="M49">
        <f>+G49-'Balance sheet'!G70</f>
        <v>0</v>
      </c>
      <c r="N49">
        <f>+H49-'Balance sheet'!H70</f>
        <v>0.32823000000007596</v>
      </c>
    </row>
    <row r="50" spans="1:13" ht="9" customHeight="1" thickBot="1">
      <c r="A50" s="225"/>
      <c r="B50" s="14"/>
      <c r="C50" s="14"/>
      <c r="D50" s="14"/>
      <c r="E50" s="14"/>
      <c r="F50" s="14"/>
      <c r="G50" s="78"/>
      <c r="H50" s="71"/>
      <c r="M50"/>
    </row>
    <row r="51" spans="1:13" ht="6.75" customHeight="1">
      <c r="A51" s="225"/>
      <c r="B51" s="14"/>
      <c r="C51" s="14"/>
      <c r="D51" s="14"/>
      <c r="E51" s="14"/>
      <c r="F51" s="14"/>
      <c r="G51" s="14"/>
      <c r="H51" s="14"/>
      <c r="M51"/>
    </row>
    <row r="52" spans="1:13" ht="15" customHeight="1">
      <c r="A52" s="66"/>
      <c r="B52" s="66"/>
      <c r="C52" s="66" t="s">
        <v>620</v>
      </c>
      <c r="D52" s="66"/>
      <c r="E52" s="66"/>
      <c r="F52" s="66"/>
      <c r="G52" s="67"/>
      <c r="H52" s="66"/>
      <c r="M52"/>
    </row>
    <row r="53" ht="15" customHeight="1">
      <c r="M53"/>
    </row>
    <row r="54" ht="15" customHeight="1">
      <c r="M54"/>
    </row>
    <row r="55" spans="1:13" ht="15" customHeight="1">
      <c r="A55"/>
      <c r="B55"/>
      <c r="C55"/>
      <c r="D55"/>
      <c r="E55" s="155"/>
      <c r="F55"/>
      <c r="G55" s="101"/>
      <c r="H55" s="141"/>
      <c r="M55"/>
    </row>
    <row r="56" spans="1:13" ht="15" customHeight="1">
      <c r="A56"/>
      <c r="B56"/>
      <c r="C56"/>
      <c r="D56"/>
      <c r="E56" s="180"/>
      <c r="F56"/>
      <c r="G56" s="101"/>
      <c r="H56" s="141"/>
      <c r="M56"/>
    </row>
    <row r="57" spans="1:13" ht="15" customHeight="1">
      <c r="A57"/>
      <c r="B57"/>
      <c r="C57"/>
      <c r="D57"/>
      <c r="E57" s="180"/>
      <c r="F57"/>
      <c r="G57" s="101"/>
      <c r="H57" s="141"/>
      <c r="M57"/>
    </row>
    <row r="58" spans="1:13" ht="15" customHeight="1">
      <c r="A58"/>
      <c r="B58"/>
      <c r="C58"/>
      <c r="D58"/>
      <c r="E58" s="180"/>
      <c r="F58"/>
      <c r="G58" s="101"/>
      <c r="H58" s="141"/>
      <c r="M58"/>
    </row>
    <row r="59" spans="1:13" ht="15" customHeight="1">
      <c r="A59"/>
      <c r="B59"/>
      <c r="C59"/>
      <c r="D59"/>
      <c r="E59" s="180"/>
      <c r="F59"/>
      <c r="G59" s="101"/>
      <c r="H59" s="141"/>
      <c r="M59"/>
    </row>
    <row r="60" spans="1:13" ht="15" customHeight="1">
      <c r="A60"/>
      <c r="B60"/>
      <c r="C60"/>
      <c r="D60"/>
      <c r="E60" s="180"/>
      <c r="F60"/>
      <c r="G60" s="101"/>
      <c r="H60" s="141"/>
      <c r="I60"/>
      <c r="J60"/>
      <c r="K60"/>
      <c r="L60"/>
      <c r="M60"/>
    </row>
    <row r="61" spans="1:13" ht="15" customHeight="1">
      <c r="A61"/>
      <c r="B61"/>
      <c r="C61"/>
      <c r="D61"/>
      <c r="E61" s="180"/>
      <c r="F61"/>
      <c r="G61" s="101"/>
      <c r="H61" s="141"/>
      <c r="I61"/>
      <c r="J61"/>
      <c r="K61"/>
      <c r="L61"/>
      <c r="M61"/>
    </row>
    <row r="62" spans="1:13" ht="15" customHeight="1">
      <c r="A62"/>
      <c r="B62"/>
      <c r="C62"/>
      <c r="D62"/>
      <c r="E62" s="180"/>
      <c r="F62"/>
      <c r="G62" s="101"/>
      <c r="H62" s="141"/>
      <c r="I62"/>
      <c r="J62"/>
      <c r="K62"/>
      <c r="L62"/>
      <c r="M62"/>
    </row>
    <row r="63" spans="1:13" ht="15" customHeight="1">
      <c r="A63"/>
      <c r="B63"/>
      <c r="C63"/>
      <c r="D63"/>
      <c r="E63" s="180"/>
      <c r="F63"/>
      <c r="G63" s="101"/>
      <c r="H63" s="141"/>
      <c r="I63"/>
      <c r="J63"/>
      <c r="K63"/>
      <c r="L63"/>
      <c r="M63"/>
    </row>
    <row r="64" spans="1:13" ht="15" customHeight="1">
      <c r="A64"/>
      <c r="B64"/>
      <c r="C64"/>
      <c r="D64"/>
      <c r="E64" s="180"/>
      <c r="F64"/>
      <c r="G64" s="101"/>
      <c r="H64" s="141"/>
      <c r="I64"/>
      <c r="J64"/>
      <c r="K64"/>
      <c r="L64"/>
      <c r="M64"/>
    </row>
    <row r="65" spans="1:13" ht="15" customHeight="1">
      <c r="A65"/>
      <c r="B65"/>
      <c r="C65"/>
      <c r="D65"/>
      <c r="E65" s="180"/>
      <c r="F65"/>
      <c r="G65" s="101"/>
      <c r="H65" s="141"/>
      <c r="I65"/>
      <c r="J65"/>
      <c r="K65"/>
      <c r="L65"/>
      <c r="M65"/>
    </row>
    <row r="66" spans="1:13" ht="15" customHeight="1">
      <c r="A66"/>
      <c r="B66"/>
      <c r="C66"/>
      <c r="D66"/>
      <c r="E66" s="180"/>
      <c r="F66"/>
      <c r="G66" s="101"/>
      <c r="H66" s="141"/>
      <c r="I66"/>
      <c r="J66"/>
      <c r="K66"/>
      <c r="L66"/>
      <c r="M66"/>
    </row>
    <row r="67" spans="1:13" ht="15" customHeight="1">
      <c r="A67"/>
      <c r="B67"/>
      <c r="C67"/>
      <c r="D67"/>
      <c r="E67" s="180"/>
      <c r="F67"/>
      <c r="G67" s="101"/>
      <c r="H67" s="141"/>
      <c r="I67"/>
      <c r="J67"/>
      <c r="K67"/>
      <c r="L67"/>
      <c r="M67"/>
    </row>
    <row r="68" spans="1:13" ht="15" customHeight="1">
      <c r="A68"/>
      <c r="B68"/>
      <c r="C68"/>
      <c r="D68"/>
      <c r="E68" s="180"/>
      <c r="F68"/>
      <c r="G68" s="101"/>
      <c r="H68" s="141"/>
      <c r="I68"/>
      <c r="J68"/>
      <c r="K68"/>
      <c r="L68"/>
      <c r="M68"/>
    </row>
    <row r="69" spans="1:13" ht="15" customHeight="1">
      <c r="A69"/>
      <c r="B69"/>
      <c r="C69"/>
      <c r="D69"/>
      <c r="E69" s="180"/>
      <c r="F69"/>
      <c r="G69" s="101"/>
      <c r="H69" s="141"/>
      <c r="I69"/>
      <c r="J69"/>
      <c r="K69"/>
      <c r="L69"/>
      <c r="M69"/>
    </row>
    <row r="70" spans="1:13" ht="15" customHeight="1">
      <c r="A70"/>
      <c r="B70"/>
      <c r="C70"/>
      <c r="D70"/>
      <c r="E70" s="180"/>
      <c r="F70"/>
      <c r="G70" s="101"/>
      <c r="H70" s="141"/>
      <c r="I70"/>
      <c r="J70"/>
      <c r="K70"/>
      <c r="L70"/>
      <c r="M70"/>
    </row>
    <row r="71" spans="1:13" ht="15" customHeight="1">
      <c r="A71"/>
      <c r="B71"/>
      <c r="C71"/>
      <c r="D71"/>
      <c r="E71" s="180"/>
      <c r="F71"/>
      <c r="G71" s="101"/>
      <c r="H71" s="141"/>
      <c r="I71"/>
      <c r="J71"/>
      <c r="K71"/>
      <c r="L71"/>
      <c r="M71"/>
    </row>
    <row r="72" spans="1:13" ht="15" customHeight="1">
      <c r="A72"/>
      <c r="B72"/>
      <c r="C72"/>
      <c r="D72"/>
      <c r="E72"/>
      <c r="F72"/>
      <c r="G72" s="101"/>
      <c r="H72" s="141"/>
      <c r="I72"/>
      <c r="J72"/>
      <c r="K72"/>
      <c r="L72"/>
      <c r="M72"/>
    </row>
    <row r="73" spans="1:13" ht="15" customHeight="1">
      <c r="A73"/>
      <c r="B73"/>
      <c r="C73"/>
      <c r="D73"/>
      <c r="E73"/>
      <c r="F73"/>
      <c r="G73" s="101"/>
      <c r="H73" s="141"/>
      <c r="I73"/>
      <c r="J73"/>
      <c r="K73"/>
      <c r="L73"/>
      <c r="M73"/>
    </row>
    <row r="74" spans="1:13" ht="15" customHeight="1">
      <c r="A74"/>
      <c r="B74"/>
      <c r="C74"/>
      <c r="D74"/>
      <c r="E74"/>
      <c r="F74"/>
      <c r="G74" s="101"/>
      <c r="H74" s="141"/>
      <c r="I74"/>
      <c r="J74"/>
      <c r="K74"/>
      <c r="L74"/>
      <c r="M74"/>
    </row>
    <row r="75" spans="1:13" ht="15" customHeight="1">
      <c r="A75"/>
      <c r="B75"/>
      <c r="C75"/>
      <c r="D75"/>
      <c r="E75"/>
      <c r="F75"/>
      <c r="G75" s="101"/>
      <c r="H75" s="141"/>
      <c r="I75"/>
      <c r="J75"/>
      <c r="K75"/>
      <c r="L75"/>
      <c r="M75"/>
    </row>
    <row r="76" spans="1:13" ht="15" customHeight="1">
      <c r="A76"/>
      <c r="B76"/>
      <c r="C76"/>
      <c r="D76"/>
      <c r="E76"/>
      <c r="F76"/>
      <c r="G76" s="101"/>
      <c r="H76" s="141"/>
      <c r="I76"/>
      <c r="J76"/>
      <c r="K76"/>
      <c r="L76"/>
      <c r="M76"/>
    </row>
    <row r="77" spans="1:13" ht="15" customHeight="1">
      <c r="A77"/>
      <c r="B77"/>
      <c r="C77"/>
      <c r="D77"/>
      <c r="E77"/>
      <c r="F77"/>
      <c r="G77" s="101"/>
      <c r="H77" s="141"/>
      <c r="I77"/>
      <c r="J77"/>
      <c r="K77"/>
      <c r="L77"/>
      <c r="M77"/>
    </row>
    <row r="78" spans="1:13" ht="15" customHeight="1">
      <c r="A78"/>
      <c r="B78"/>
      <c r="C78"/>
      <c r="D78"/>
      <c r="E78"/>
      <c r="F78"/>
      <c r="G78" s="101"/>
      <c r="H78" s="141"/>
      <c r="I78"/>
      <c r="J78"/>
      <c r="K78"/>
      <c r="L78"/>
      <c r="M78"/>
    </row>
    <row r="79" spans="1:13" ht="15" customHeight="1">
      <c r="A79"/>
      <c r="B79"/>
      <c r="C79"/>
      <c r="D79"/>
      <c r="E79"/>
      <c r="F79"/>
      <c r="G79" s="101"/>
      <c r="H79" s="141"/>
      <c r="I79"/>
      <c r="J79"/>
      <c r="K79"/>
      <c r="L79"/>
      <c r="M79"/>
    </row>
    <row r="80" spans="1:13" ht="15" customHeight="1">
      <c r="A80"/>
      <c r="B80"/>
      <c r="C80"/>
      <c r="D80"/>
      <c r="E80"/>
      <c r="F80"/>
      <c r="G80" s="101"/>
      <c r="H80" s="141"/>
      <c r="I80"/>
      <c r="J80"/>
      <c r="K80"/>
      <c r="L80"/>
      <c r="M80"/>
    </row>
    <row r="81" spans="1:13" ht="15" customHeight="1">
      <c r="A81"/>
      <c r="B81"/>
      <c r="C81"/>
      <c r="D81"/>
      <c r="E81"/>
      <c r="F81"/>
      <c r="G81" s="101"/>
      <c r="H81" s="141"/>
      <c r="I81"/>
      <c r="J81"/>
      <c r="K81"/>
      <c r="L81"/>
      <c r="M81"/>
    </row>
    <row r="82" spans="1:13" ht="15" customHeight="1">
      <c r="A82"/>
      <c r="B82"/>
      <c r="C82"/>
      <c r="D82"/>
      <c r="E82"/>
      <c r="F82"/>
      <c r="G82" s="101"/>
      <c r="H82" s="141"/>
      <c r="I82"/>
      <c r="J82"/>
      <c r="K82"/>
      <c r="L82"/>
      <c r="M82"/>
    </row>
    <row r="83" spans="1:13" ht="15" customHeight="1">
      <c r="A83"/>
      <c r="B83"/>
      <c r="C83"/>
      <c r="D83"/>
      <c r="E83"/>
      <c r="F83"/>
      <c r="G83" s="101"/>
      <c r="H83" s="141"/>
      <c r="I83"/>
      <c r="J83"/>
      <c r="K83"/>
      <c r="L83"/>
      <c r="M83"/>
    </row>
    <row r="84" spans="1:13" ht="15" customHeight="1">
      <c r="A84"/>
      <c r="B84"/>
      <c r="C84"/>
      <c r="D84"/>
      <c r="E84"/>
      <c r="F84"/>
      <c r="G84" s="101"/>
      <c r="H84" s="141"/>
      <c r="I84"/>
      <c r="J84"/>
      <c r="K84"/>
      <c r="L84"/>
      <c r="M84"/>
    </row>
    <row r="85" spans="1:13" ht="15" customHeight="1">
      <c r="A85"/>
      <c r="B85"/>
      <c r="C85"/>
      <c r="D85"/>
      <c r="E85"/>
      <c r="F85"/>
      <c r="G85" s="101"/>
      <c r="H85" s="141"/>
      <c r="I85"/>
      <c r="J85"/>
      <c r="K85"/>
      <c r="L85"/>
      <c r="M85"/>
    </row>
    <row r="86" spans="1:13" ht="15" customHeight="1">
      <c r="A86"/>
      <c r="B86"/>
      <c r="C86"/>
      <c r="D86"/>
      <c r="E86"/>
      <c r="F86"/>
      <c r="G86" s="101"/>
      <c r="H86" s="141"/>
      <c r="I86"/>
      <c r="J86"/>
      <c r="K86"/>
      <c r="L86"/>
      <c r="M86"/>
    </row>
    <row r="87" spans="1:13" ht="15" customHeight="1">
      <c r="A87"/>
      <c r="B87"/>
      <c r="C87"/>
      <c r="D87"/>
      <c r="E87"/>
      <c r="F87"/>
      <c r="G87" s="101"/>
      <c r="H87" s="141"/>
      <c r="I87"/>
      <c r="J87"/>
      <c r="K87"/>
      <c r="L87"/>
      <c r="M87"/>
    </row>
    <row r="88" spans="1:13" ht="15" customHeight="1">
      <c r="A88"/>
      <c r="B88"/>
      <c r="C88"/>
      <c r="D88"/>
      <c r="E88"/>
      <c r="F88"/>
      <c r="G88" s="101"/>
      <c r="H88" s="141"/>
      <c r="I88"/>
      <c r="J88"/>
      <c r="K88"/>
      <c r="L88"/>
      <c r="M88"/>
    </row>
    <row r="89" spans="1:13" ht="15" customHeight="1">
      <c r="A89"/>
      <c r="B89"/>
      <c r="C89"/>
      <c r="D89"/>
      <c r="E89"/>
      <c r="F89"/>
      <c r="G89" s="101"/>
      <c r="H89" s="141"/>
      <c r="I89"/>
      <c r="J89"/>
      <c r="K89"/>
      <c r="L89"/>
      <c r="M89"/>
    </row>
    <row r="90" spans="1:13" ht="15" customHeight="1">
      <c r="A90"/>
      <c r="B90"/>
      <c r="C90"/>
      <c r="D90"/>
      <c r="E90"/>
      <c r="F90"/>
      <c r="G90" s="101"/>
      <c r="H90" s="141"/>
      <c r="I90"/>
      <c r="J90"/>
      <c r="K90"/>
      <c r="L90"/>
      <c r="M90"/>
    </row>
    <row r="91" spans="1:13" ht="15" customHeight="1">
      <c r="A91"/>
      <c r="B91"/>
      <c r="C91"/>
      <c r="D91"/>
      <c r="E91"/>
      <c r="F91"/>
      <c r="G91" s="101"/>
      <c r="H91" s="141"/>
      <c r="I91"/>
      <c r="J91"/>
      <c r="K91"/>
      <c r="L91"/>
      <c r="M91"/>
    </row>
    <row r="92" spans="1:13" ht="15" customHeight="1">
      <c r="A92"/>
      <c r="B92"/>
      <c r="C92"/>
      <c r="D92"/>
      <c r="E92"/>
      <c r="F92"/>
      <c r="G92" s="101"/>
      <c r="H92" s="141"/>
      <c r="I92"/>
      <c r="J92"/>
      <c r="K92"/>
      <c r="L92"/>
      <c r="M92"/>
    </row>
    <row r="93" spans="1:13" ht="15" customHeight="1">
      <c r="A93"/>
      <c r="B93"/>
      <c r="C93"/>
      <c r="D93"/>
      <c r="E93"/>
      <c r="F93"/>
      <c r="G93" s="101"/>
      <c r="H93" s="141"/>
      <c r="I93"/>
      <c r="J93"/>
      <c r="K93"/>
      <c r="L93"/>
      <c r="M93"/>
    </row>
    <row r="94" spans="1:13" ht="15" customHeight="1">
      <c r="A94"/>
      <c r="B94"/>
      <c r="C94"/>
      <c r="D94"/>
      <c r="E94"/>
      <c r="F94"/>
      <c r="G94" s="101"/>
      <c r="H94" s="141"/>
      <c r="I94"/>
      <c r="J94"/>
      <c r="K94"/>
      <c r="L94"/>
      <c r="M94"/>
    </row>
    <row r="95" spans="1:13" ht="15" customHeight="1">
      <c r="A95"/>
      <c r="B95"/>
      <c r="C95"/>
      <c r="D95"/>
      <c r="E95"/>
      <c r="F95"/>
      <c r="G95" s="101"/>
      <c r="H95" s="141"/>
      <c r="I95"/>
      <c r="J95"/>
      <c r="K95"/>
      <c r="L95"/>
      <c r="M95"/>
    </row>
    <row r="96" spans="1:13" ht="15" customHeight="1">
      <c r="A96"/>
      <c r="B96"/>
      <c r="C96"/>
      <c r="D96"/>
      <c r="E96"/>
      <c r="F96"/>
      <c r="G96" s="101"/>
      <c r="H96" s="141"/>
      <c r="I96"/>
      <c r="J96"/>
      <c r="K96"/>
      <c r="L96"/>
      <c r="M96"/>
    </row>
    <row r="97" spans="1:13" ht="15" customHeight="1">
      <c r="A97"/>
      <c r="B97"/>
      <c r="C97"/>
      <c r="D97"/>
      <c r="E97"/>
      <c r="F97"/>
      <c r="G97" s="101"/>
      <c r="H97" s="141"/>
      <c r="I97"/>
      <c r="J97"/>
      <c r="K97"/>
      <c r="L97"/>
      <c r="M97"/>
    </row>
    <row r="98" spans="1:13" ht="15" customHeight="1">
      <c r="A98"/>
      <c r="B98"/>
      <c r="C98"/>
      <c r="D98"/>
      <c r="E98"/>
      <c r="F98"/>
      <c r="G98" s="101"/>
      <c r="H98" s="141"/>
      <c r="I98"/>
      <c r="J98"/>
      <c r="K98"/>
      <c r="L98"/>
      <c r="M98"/>
    </row>
    <row r="99" spans="1:13" ht="15" customHeight="1">
      <c r="A99"/>
      <c r="B99"/>
      <c r="C99"/>
      <c r="D99"/>
      <c r="E99"/>
      <c r="F99"/>
      <c r="G99" s="101"/>
      <c r="H99" s="141"/>
      <c r="I99"/>
      <c r="J99"/>
      <c r="K99"/>
      <c r="L99"/>
      <c r="M99"/>
    </row>
    <row r="100" spans="1:13" ht="15" customHeight="1">
      <c r="A100"/>
      <c r="B100"/>
      <c r="C100"/>
      <c r="D100"/>
      <c r="E100"/>
      <c r="F100"/>
      <c r="G100" s="101"/>
      <c r="H100" s="141"/>
      <c r="I100"/>
      <c r="J100"/>
      <c r="K100"/>
      <c r="L100"/>
      <c r="M100"/>
    </row>
    <row r="101" spans="1:13" ht="15" customHeight="1">
      <c r="A101"/>
      <c r="B101"/>
      <c r="C101"/>
      <c r="D101"/>
      <c r="E101"/>
      <c r="F101"/>
      <c r="G101" s="101"/>
      <c r="H101" s="141"/>
      <c r="I101"/>
      <c r="J101"/>
      <c r="K101"/>
      <c r="L101"/>
      <c r="M101"/>
    </row>
    <row r="102" spans="1:13" ht="15" customHeight="1">
      <c r="A102"/>
      <c r="B102"/>
      <c r="C102"/>
      <c r="D102"/>
      <c r="E102"/>
      <c r="F102"/>
      <c r="G102" s="101"/>
      <c r="H102" s="141"/>
      <c r="I102"/>
      <c r="J102"/>
      <c r="K102"/>
      <c r="L102"/>
      <c r="M102"/>
    </row>
    <row r="103" spans="1:13" ht="15" customHeight="1">
      <c r="A103"/>
      <c r="B103"/>
      <c r="C103"/>
      <c r="D103"/>
      <c r="E103"/>
      <c r="F103"/>
      <c r="G103" s="101"/>
      <c r="H103" s="141"/>
      <c r="I103"/>
      <c r="J103"/>
      <c r="K103"/>
      <c r="L103"/>
      <c r="M103"/>
    </row>
    <row r="104" spans="1:13" ht="15" customHeight="1">
      <c r="A104"/>
      <c r="B104"/>
      <c r="C104"/>
      <c r="D104"/>
      <c r="E104"/>
      <c r="F104"/>
      <c r="G104" s="101"/>
      <c r="H104" s="141"/>
      <c r="I104"/>
      <c r="J104"/>
      <c r="K104"/>
      <c r="L104"/>
      <c r="M104"/>
    </row>
    <row r="105" spans="1:13" ht="15" customHeight="1">
      <c r="A105"/>
      <c r="B105"/>
      <c r="C105"/>
      <c r="D105"/>
      <c r="E105"/>
      <c r="F105"/>
      <c r="G105" s="101"/>
      <c r="H105" s="141"/>
      <c r="I105"/>
      <c r="J105"/>
      <c r="K105"/>
      <c r="L105"/>
      <c r="M105"/>
    </row>
    <row r="106" spans="1:13" ht="15" customHeight="1">
      <c r="A106"/>
      <c r="B106"/>
      <c r="C106"/>
      <c r="D106"/>
      <c r="E106"/>
      <c r="F106"/>
      <c r="G106" s="101"/>
      <c r="H106" s="141"/>
      <c r="I106"/>
      <c r="J106"/>
      <c r="K106"/>
      <c r="L106"/>
      <c r="M106"/>
    </row>
    <row r="107" spans="1:13" ht="15" customHeight="1">
      <c r="A107"/>
      <c r="B107"/>
      <c r="C107"/>
      <c r="D107"/>
      <c r="E107"/>
      <c r="F107"/>
      <c r="G107" s="101"/>
      <c r="H107" s="141"/>
      <c r="I107"/>
      <c r="J107"/>
      <c r="K107"/>
      <c r="L107"/>
      <c r="M107"/>
    </row>
    <row r="108" spans="1:13" ht="15" customHeight="1">
      <c r="A108"/>
      <c r="B108"/>
      <c r="C108"/>
      <c r="D108"/>
      <c r="E108"/>
      <c r="F108"/>
      <c r="G108" s="101"/>
      <c r="H108" s="141"/>
      <c r="I108"/>
      <c r="J108"/>
      <c r="K108"/>
      <c r="L108"/>
      <c r="M108"/>
    </row>
    <row r="109" spans="1:13" ht="15" customHeight="1">
      <c r="A109"/>
      <c r="B109"/>
      <c r="C109"/>
      <c r="D109"/>
      <c r="E109"/>
      <c r="F109"/>
      <c r="G109" s="101"/>
      <c r="H109" s="141"/>
      <c r="I109"/>
      <c r="J109"/>
      <c r="K109"/>
      <c r="L109"/>
      <c r="M109"/>
    </row>
    <row r="110" spans="1:13" ht="15" customHeight="1">
      <c r="A110"/>
      <c r="B110"/>
      <c r="C110"/>
      <c r="D110"/>
      <c r="E110"/>
      <c r="F110"/>
      <c r="G110" s="101"/>
      <c r="H110" s="141"/>
      <c r="I110"/>
      <c r="J110"/>
      <c r="K110"/>
      <c r="L110"/>
      <c r="M110"/>
    </row>
    <row r="111" spans="1:13" ht="15" customHeight="1">
      <c r="A111"/>
      <c r="B111"/>
      <c r="C111"/>
      <c r="D111"/>
      <c r="E111"/>
      <c r="F111"/>
      <c r="G111" s="101"/>
      <c r="H111" s="141"/>
      <c r="I111"/>
      <c r="J111"/>
      <c r="K111"/>
      <c r="L111"/>
      <c r="M111"/>
    </row>
    <row r="112" spans="1:13" ht="15" customHeight="1">
      <c r="A112"/>
      <c r="B112"/>
      <c r="C112"/>
      <c r="D112"/>
      <c r="E112"/>
      <c r="F112"/>
      <c r="G112" s="101"/>
      <c r="H112" s="141"/>
      <c r="I112"/>
      <c r="J112"/>
      <c r="K112"/>
      <c r="L112"/>
      <c r="M112"/>
    </row>
    <row r="113" spans="1:13" ht="15" customHeight="1">
      <c r="A113"/>
      <c r="B113"/>
      <c r="C113"/>
      <c r="D113"/>
      <c r="E113"/>
      <c r="F113"/>
      <c r="G113" s="101"/>
      <c r="H113" s="141"/>
      <c r="I113"/>
      <c r="J113"/>
      <c r="K113"/>
      <c r="L113"/>
      <c r="M113"/>
    </row>
    <row r="114" spans="1:13" ht="15" customHeight="1">
      <c r="A114"/>
      <c r="B114"/>
      <c r="C114"/>
      <c r="D114"/>
      <c r="E114"/>
      <c r="F114"/>
      <c r="G114" s="101"/>
      <c r="H114" s="141"/>
      <c r="I114"/>
      <c r="J114"/>
      <c r="K114"/>
      <c r="L114"/>
      <c r="M114"/>
    </row>
    <row r="115" spans="1:13" ht="15" customHeight="1">
      <c r="A115"/>
      <c r="B115"/>
      <c r="C115"/>
      <c r="D115"/>
      <c r="E115"/>
      <c r="F115"/>
      <c r="G115" s="101"/>
      <c r="H115" s="141"/>
      <c r="I115"/>
      <c r="J115"/>
      <c r="K115"/>
      <c r="L115"/>
      <c r="M115"/>
    </row>
    <row r="116" spans="1:13" ht="15" customHeight="1">
      <c r="A116"/>
      <c r="B116"/>
      <c r="C116"/>
      <c r="D116"/>
      <c r="E116"/>
      <c r="F116"/>
      <c r="G116" s="101"/>
      <c r="H116" s="141"/>
      <c r="I116"/>
      <c r="J116"/>
      <c r="K116"/>
      <c r="L116"/>
      <c r="M116"/>
    </row>
    <row r="117" spans="1:13" ht="15" customHeight="1">
      <c r="A117"/>
      <c r="B117"/>
      <c r="C117"/>
      <c r="D117"/>
      <c r="E117"/>
      <c r="F117"/>
      <c r="G117" s="101"/>
      <c r="H117" s="141"/>
      <c r="I117"/>
      <c r="J117"/>
      <c r="K117"/>
      <c r="L117"/>
      <c r="M117"/>
    </row>
    <row r="118" spans="1:13" ht="15" customHeight="1">
      <c r="A118"/>
      <c r="B118"/>
      <c r="C118"/>
      <c r="D118"/>
      <c r="E118"/>
      <c r="F118"/>
      <c r="G118" s="101"/>
      <c r="H118" s="141"/>
      <c r="I118"/>
      <c r="J118"/>
      <c r="K118"/>
      <c r="L118"/>
      <c r="M118"/>
    </row>
    <row r="119" spans="1:13" ht="15" customHeight="1">
      <c r="A119"/>
      <c r="B119"/>
      <c r="C119"/>
      <c r="D119"/>
      <c r="E119"/>
      <c r="F119"/>
      <c r="G119" s="101"/>
      <c r="H119" s="141"/>
      <c r="I119"/>
      <c r="J119"/>
      <c r="K119"/>
      <c r="L119"/>
      <c r="M119"/>
    </row>
    <row r="120" spans="1:13" ht="15" customHeight="1">
      <c r="A120"/>
      <c r="B120"/>
      <c r="C120"/>
      <c r="D120"/>
      <c r="E120"/>
      <c r="F120"/>
      <c r="G120" s="101"/>
      <c r="H120" s="141"/>
      <c r="I120"/>
      <c r="J120"/>
      <c r="K120"/>
      <c r="L120"/>
      <c r="M120"/>
    </row>
    <row r="121" spans="1:13" ht="15" customHeight="1">
      <c r="A121"/>
      <c r="B121"/>
      <c r="C121"/>
      <c r="D121"/>
      <c r="E121"/>
      <c r="F121"/>
      <c r="G121" s="101"/>
      <c r="H121" s="141"/>
      <c r="I121"/>
      <c r="J121"/>
      <c r="K121"/>
      <c r="L121"/>
      <c r="M121"/>
    </row>
    <row r="122" spans="1:13" ht="15" customHeight="1">
      <c r="A122"/>
      <c r="B122"/>
      <c r="C122"/>
      <c r="D122"/>
      <c r="E122"/>
      <c r="F122"/>
      <c r="G122" s="101"/>
      <c r="H122" s="141"/>
      <c r="I122"/>
      <c r="J122"/>
      <c r="K122"/>
      <c r="L122"/>
      <c r="M122"/>
    </row>
    <row r="123" spans="1:13" ht="15" customHeight="1">
      <c r="A123"/>
      <c r="B123"/>
      <c r="C123"/>
      <c r="D123"/>
      <c r="E123"/>
      <c r="F123"/>
      <c r="G123" s="101"/>
      <c r="H123" s="141"/>
      <c r="I123"/>
      <c r="J123"/>
      <c r="K123"/>
      <c r="L123"/>
      <c r="M123"/>
    </row>
    <row r="124" spans="1:13" ht="15" customHeight="1">
      <c r="A124"/>
      <c r="B124"/>
      <c r="C124"/>
      <c r="D124"/>
      <c r="E124"/>
      <c r="F124"/>
      <c r="G124" s="101"/>
      <c r="H124" s="141"/>
      <c r="I124"/>
      <c r="J124"/>
      <c r="K124"/>
      <c r="L124"/>
      <c r="M124"/>
    </row>
    <row r="125" spans="1:13" ht="15" customHeight="1">
      <c r="A125"/>
      <c r="B125"/>
      <c r="C125"/>
      <c r="D125"/>
      <c r="E125"/>
      <c r="F125"/>
      <c r="G125" s="101"/>
      <c r="H125" s="141"/>
      <c r="I125"/>
      <c r="J125"/>
      <c r="K125"/>
      <c r="L125"/>
      <c r="M125"/>
    </row>
    <row r="126" spans="1:13" ht="15" customHeight="1">
      <c r="A126"/>
      <c r="B126"/>
      <c r="C126"/>
      <c r="D126"/>
      <c r="E126"/>
      <c r="F126"/>
      <c r="G126" s="101"/>
      <c r="H126" s="141"/>
      <c r="I126"/>
      <c r="J126"/>
      <c r="K126"/>
      <c r="L126"/>
      <c r="M126"/>
    </row>
    <row r="127" spans="1:13" ht="15" customHeight="1">
      <c r="A127"/>
      <c r="B127"/>
      <c r="C127"/>
      <c r="D127"/>
      <c r="E127"/>
      <c r="F127"/>
      <c r="G127" s="101"/>
      <c r="H127" s="141"/>
      <c r="I127"/>
      <c r="J127"/>
      <c r="K127"/>
      <c r="L127"/>
      <c r="M127"/>
    </row>
    <row r="128" spans="1:13" ht="15" customHeight="1">
      <c r="A128"/>
      <c r="B128"/>
      <c r="C128"/>
      <c r="D128"/>
      <c r="E128"/>
      <c r="F128"/>
      <c r="G128" s="101"/>
      <c r="H128" s="141"/>
      <c r="I128"/>
      <c r="J128"/>
      <c r="K128"/>
      <c r="L128"/>
      <c r="M128"/>
    </row>
    <row r="129" spans="1:13" ht="15" customHeight="1">
      <c r="A129"/>
      <c r="B129"/>
      <c r="C129"/>
      <c r="D129"/>
      <c r="E129"/>
      <c r="F129"/>
      <c r="G129" s="101"/>
      <c r="H129" s="141"/>
      <c r="I129"/>
      <c r="J129"/>
      <c r="K129"/>
      <c r="L129"/>
      <c r="M129"/>
    </row>
    <row r="130" spans="1:13" ht="15" customHeight="1">
      <c r="A130"/>
      <c r="B130"/>
      <c r="C130"/>
      <c r="D130"/>
      <c r="E130"/>
      <c r="F130"/>
      <c r="G130" s="101"/>
      <c r="H130" s="141"/>
      <c r="I130"/>
      <c r="J130"/>
      <c r="K130"/>
      <c r="L130"/>
      <c r="M130"/>
    </row>
    <row r="131" spans="1:13" ht="15" customHeight="1">
      <c r="A131"/>
      <c r="B131"/>
      <c r="C131"/>
      <c r="D131"/>
      <c r="E131"/>
      <c r="F131"/>
      <c r="G131" s="101"/>
      <c r="H131" s="141"/>
      <c r="I131"/>
      <c r="J131"/>
      <c r="K131"/>
      <c r="L131"/>
      <c r="M131"/>
    </row>
    <row r="132" spans="1:13" ht="15" customHeight="1">
      <c r="A132"/>
      <c r="B132"/>
      <c r="C132"/>
      <c r="D132"/>
      <c r="E132"/>
      <c r="F132"/>
      <c r="G132" s="101"/>
      <c r="H132" s="141"/>
      <c r="I132"/>
      <c r="J132"/>
      <c r="K132"/>
      <c r="L132"/>
      <c r="M132"/>
    </row>
    <row r="133" spans="1:13" ht="15" customHeight="1">
      <c r="A133"/>
      <c r="B133"/>
      <c r="C133"/>
      <c r="D133"/>
      <c r="E133"/>
      <c r="F133"/>
      <c r="G133" s="101"/>
      <c r="H133" s="141"/>
      <c r="I133"/>
      <c r="J133"/>
      <c r="K133"/>
      <c r="L133"/>
      <c r="M133"/>
    </row>
    <row r="134" spans="1:13" ht="15" customHeight="1">
      <c r="A134"/>
      <c r="B134"/>
      <c r="C134"/>
      <c r="D134"/>
      <c r="E134"/>
      <c r="F134"/>
      <c r="G134" s="101"/>
      <c r="H134" s="141"/>
      <c r="I134"/>
      <c r="J134"/>
      <c r="K134"/>
      <c r="L134"/>
      <c r="M134"/>
    </row>
    <row r="135" spans="1:13" ht="15" customHeight="1">
      <c r="A135"/>
      <c r="B135"/>
      <c r="C135"/>
      <c r="D135"/>
      <c r="E135"/>
      <c r="F135"/>
      <c r="G135" s="101"/>
      <c r="H135" s="141"/>
      <c r="I135"/>
      <c r="J135"/>
      <c r="K135"/>
      <c r="L135"/>
      <c r="M135"/>
    </row>
    <row r="136" spans="1:13" ht="15" customHeight="1">
      <c r="A136"/>
      <c r="B136"/>
      <c r="C136"/>
      <c r="D136"/>
      <c r="E136"/>
      <c r="F136"/>
      <c r="G136" s="101"/>
      <c r="H136" s="141"/>
      <c r="I136"/>
      <c r="J136"/>
      <c r="K136"/>
      <c r="L136"/>
      <c r="M136"/>
    </row>
    <row r="137" spans="1:13" ht="15" customHeight="1">
      <c r="A137"/>
      <c r="B137"/>
      <c r="C137"/>
      <c r="D137"/>
      <c r="E137"/>
      <c r="F137"/>
      <c r="G137" s="101"/>
      <c r="H137" s="141"/>
      <c r="I137"/>
      <c r="J137"/>
      <c r="K137"/>
      <c r="L137"/>
      <c r="M137"/>
    </row>
    <row r="138" spans="1:13" ht="15" customHeight="1">
      <c r="A138"/>
      <c r="B138"/>
      <c r="C138"/>
      <c r="D138"/>
      <c r="E138"/>
      <c r="F138"/>
      <c r="G138" s="101"/>
      <c r="H138" s="141"/>
      <c r="I138"/>
      <c r="J138"/>
      <c r="K138"/>
      <c r="L138"/>
      <c r="M138"/>
    </row>
    <row r="139" spans="1:13" ht="15" customHeight="1">
      <c r="A139"/>
      <c r="B139"/>
      <c r="C139"/>
      <c r="D139"/>
      <c r="E139"/>
      <c r="F139"/>
      <c r="G139" s="101"/>
      <c r="H139" s="141"/>
      <c r="I139"/>
      <c r="J139"/>
      <c r="K139"/>
      <c r="L139"/>
      <c r="M139"/>
    </row>
    <row r="140" spans="1:13" ht="15" customHeight="1">
      <c r="A140"/>
      <c r="B140"/>
      <c r="C140"/>
      <c r="D140"/>
      <c r="E140"/>
      <c r="F140"/>
      <c r="G140" s="101"/>
      <c r="H140" s="141"/>
      <c r="I140"/>
      <c r="J140"/>
      <c r="K140"/>
      <c r="L140"/>
      <c r="M140"/>
    </row>
    <row r="141" spans="1:13" ht="15" customHeight="1">
      <c r="A141"/>
      <c r="B141"/>
      <c r="C141"/>
      <c r="D141"/>
      <c r="E141"/>
      <c r="F141"/>
      <c r="G141" s="101"/>
      <c r="H141" s="141"/>
      <c r="I141"/>
      <c r="J141"/>
      <c r="K141"/>
      <c r="L141"/>
      <c r="M141"/>
    </row>
    <row r="142" spans="1:13" ht="15" customHeight="1">
      <c r="A142"/>
      <c r="B142"/>
      <c r="C142"/>
      <c r="D142"/>
      <c r="E142"/>
      <c r="F142"/>
      <c r="G142" s="101"/>
      <c r="H142" s="141"/>
      <c r="I142"/>
      <c r="J142"/>
      <c r="K142"/>
      <c r="L142"/>
      <c r="M142"/>
    </row>
    <row r="143" spans="1:13" ht="15" customHeight="1">
      <c r="A143"/>
      <c r="B143"/>
      <c r="C143"/>
      <c r="D143"/>
      <c r="E143"/>
      <c r="F143"/>
      <c r="G143" s="101"/>
      <c r="H143" s="141"/>
      <c r="I143"/>
      <c r="J143"/>
      <c r="K143"/>
      <c r="L143"/>
      <c r="M143"/>
    </row>
    <row r="144" spans="1:13" ht="15" customHeight="1">
      <c r="A144"/>
      <c r="B144"/>
      <c r="C144"/>
      <c r="D144"/>
      <c r="E144"/>
      <c r="F144"/>
      <c r="G144" s="101"/>
      <c r="H144" s="141"/>
      <c r="I144"/>
      <c r="J144"/>
      <c r="K144"/>
      <c r="L144"/>
      <c r="M144"/>
    </row>
    <row r="145" spans="1:13" ht="15" customHeight="1">
      <c r="A145"/>
      <c r="B145"/>
      <c r="C145"/>
      <c r="D145"/>
      <c r="E145"/>
      <c r="F145"/>
      <c r="G145" s="101"/>
      <c r="H145" s="141"/>
      <c r="I145"/>
      <c r="J145"/>
      <c r="K145"/>
      <c r="L145"/>
      <c r="M145"/>
    </row>
    <row r="146" spans="1:13" ht="15" customHeight="1">
      <c r="A146"/>
      <c r="B146"/>
      <c r="C146"/>
      <c r="D146"/>
      <c r="E146"/>
      <c r="F146"/>
      <c r="G146" s="101"/>
      <c r="H146" s="141"/>
      <c r="I146"/>
      <c r="J146"/>
      <c r="K146"/>
      <c r="L146"/>
      <c r="M146"/>
    </row>
    <row r="147" spans="1:13" ht="15" customHeight="1">
      <c r="A147"/>
      <c r="B147"/>
      <c r="C147"/>
      <c r="D147"/>
      <c r="E147"/>
      <c r="F147"/>
      <c r="G147" s="101"/>
      <c r="H147" s="141"/>
      <c r="I147"/>
      <c r="J147"/>
      <c r="K147"/>
      <c r="L147"/>
      <c r="M147"/>
    </row>
    <row r="148" spans="1:13" ht="15" customHeight="1">
      <c r="A148"/>
      <c r="B148"/>
      <c r="C148"/>
      <c r="D148"/>
      <c r="E148"/>
      <c r="F148"/>
      <c r="G148" s="101"/>
      <c r="H148" s="141"/>
      <c r="I148"/>
      <c r="J148"/>
      <c r="K148"/>
      <c r="L148"/>
      <c r="M148"/>
    </row>
    <row r="149" spans="1:13" ht="15" customHeight="1">
      <c r="A149"/>
      <c r="B149"/>
      <c r="C149"/>
      <c r="D149"/>
      <c r="E149"/>
      <c r="F149"/>
      <c r="G149" s="101"/>
      <c r="H149" s="141"/>
      <c r="I149"/>
      <c r="J149"/>
      <c r="K149"/>
      <c r="L149"/>
      <c r="M149"/>
    </row>
    <row r="150" spans="1:13" ht="15" customHeight="1">
      <c r="A150"/>
      <c r="B150"/>
      <c r="C150"/>
      <c r="D150"/>
      <c r="E150"/>
      <c r="F150"/>
      <c r="G150" s="101"/>
      <c r="H150" s="141"/>
      <c r="I150"/>
      <c r="J150"/>
      <c r="K150"/>
      <c r="L150"/>
      <c r="M150"/>
    </row>
    <row r="151" spans="1:13" ht="15" customHeight="1">
      <c r="A151"/>
      <c r="B151"/>
      <c r="C151"/>
      <c r="D151"/>
      <c r="E151"/>
      <c r="F151"/>
      <c r="G151" s="101"/>
      <c r="H151" s="141"/>
      <c r="I151"/>
      <c r="J151"/>
      <c r="K151"/>
      <c r="L151"/>
      <c r="M151"/>
    </row>
    <row r="152" spans="1:13" ht="15" customHeight="1">
      <c r="A152"/>
      <c r="B152"/>
      <c r="C152"/>
      <c r="D152"/>
      <c r="E152"/>
      <c r="F152"/>
      <c r="G152" s="101"/>
      <c r="H152" s="141"/>
      <c r="I152"/>
      <c r="J152"/>
      <c r="K152"/>
      <c r="L152"/>
      <c r="M152"/>
    </row>
    <row r="153" spans="1:13" ht="15" customHeight="1">
      <c r="A153"/>
      <c r="B153"/>
      <c r="C153"/>
      <c r="D153"/>
      <c r="E153"/>
      <c r="F153"/>
      <c r="G153" s="101"/>
      <c r="H153" s="141"/>
      <c r="I153"/>
      <c r="J153"/>
      <c r="K153"/>
      <c r="L153"/>
      <c r="M153"/>
    </row>
    <row r="154" spans="1:13" ht="15" customHeight="1">
      <c r="A154"/>
      <c r="B154"/>
      <c r="C154"/>
      <c r="D154"/>
      <c r="E154"/>
      <c r="F154"/>
      <c r="G154" s="101"/>
      <c r="H154" s="141"/>
      <c r="I154"/>
      <c r="J154"/>
      <c r="K154"/>
      <c r="L154"/>
      <c r="M154"/>
    </row>
    <row r="155" spans="1:13" ht="15" customHeight="1">
      <c r="A155"/>
      <c r="B155"/>
      <c r="C155"/>
      <c r="D155"/>
      <c r="E155"/>
      <c r="F155"/>
      <c r="G155" s="101"/>
      <c r="H155" s="141"/>
      <c r="I155"/>
      <c r="J155"/>
      <c r="K155"/>
      <c r="L155"/>
      <c r="M155"/>
    </row>
    <row r="156" spans="1:13" ht="15" customHeight="1">
      <c r="A156"/>
      <c r="B156"/>
      <c r="C156"/>
      <c r="D156"/>
      <c r="E156"/>
      <c r="F156"/>
      <c r="G156" s="101"/>
      <c r="H156" s="141"/>
      <c r="I156"/>
      <c r="J156"/>
      <c r="K156"/>
      <c r="L156"/>
      <c r="M156"/>
    </row>
    <row r="157" spans="1:13" ht="15" customHeight="1">
      <c r="A157"/>
      <c r="B157"/>
      <c r="C157"/>
      <c r="D157"/>
      <c r="E157"/>
      <c r="F157"/>
      <c r="G157" s="101"/>
      <c r="H157" s="141"/>
      <c r="I157"/>
      <c r="J157"/>
      <c r="K157"/>
      <c r="L157"/>
      <c r="M157"/>
    </row>
    <row r="158" spans="1:13" ht="15" customHeight="1">
      <c r="A158"/>
      <c r="B158"/>
      <c r="C158"/>
      <c r="D158"/>
      <c r="E158"/>
      <c r="F158"/>
      <c r="G158" s="101"/>
      <c r="H158" s="141"/>
      <c r="I158"/>
      <c r="J158"/>
      <c r="K158"/>
      <c r="L158"/>
      <c r="M158"/>
    </row>
    <row r="159" spans="1:13" ht="15" customHeight="1">
      <c r="A159"/>
      <c r="B159"/>
      <c r="C159"/>
      <c r="D159"/>
      <c r="E159"/>
      <c r="F159"/>
      <c r="G159" s="101"/>
      <c r="H159" s="141"/>
      <c r="I159"/>
      <c r="J159"/>
      <c r="K159"/>
      <c r="L159"/>
      <c r="M159"/>
    </row>
    <row r="160" spans="1:13" ht="15" customHeight="1">
      <c r="A160"/>
      <c r="B160"/>
      <c r="C160"/>
      <c r="D160"/>
      <c r="E160"/>
      <c r="F160"/>
      <c r="G160" s="101"/>
      <c r="H160" s="141"/>
      <c r="I160"/>
      <c r="J160"/>
      <c r="K160"/>
      <c r="L160"/>
      <c r="M160"/>
    </row>
    <row r="161" spans="1:13" ht="15" customHeight="1">
      <c r="A161"/>
      <c r="B161"/>
      <c r="C161"/>
      <c r="D161"/>
      <c r="E161"/>
      <c r="F161"/>
      <c r="G161" s="101"/>
      <c r="H161" s="141"/>
      <c r="I161"/>
      <c r="J161"/>
      <c r="K161"/>
      <c r="L161"/>
      <c r="M161"/>
    </row>
    <row r="162" spans="1:13" ht="15" customHeight="1">
      <c r="A162"/>
      <c r="B162"/>
      <c r="C162"/>
      <c r="D162"/>
      <c r="E162"/>
      <c r="F162"/>
      <c r="G162" s="101"/>
      <c r="H162" s="141"/>
      <c r="I162"/>
      <c r="J162"/>
      <c r="K162"/>
      <c r="L162"/>
      <c r="M162"/>
    </row>
    <row r="163" spans="1:13" ht="15" customHeight="1">
      <c r="A163"/>
      <c r="B163"/>
      <c r="C163"/>
      <c r="D163"/>
      <c r="E163"/>
      <c r="F163"/>
      <c r="G163" s="101"/>
      <c r="H163" s="141"/>
      <c r="I163"/>
      <c r="J163"/>
      <c r="K163"/>
      <c r="L163"/>
      <c r="M163"/>
    </row>
    <row r="164" spans="1:13" ht="15" customHeight="1">
      <c r="A164"/>
      <c r="B164"/>
      <c r="C164"/>
      <c r="D164"/>
      <c r="E164"/>
      <c r="F164"/>
      <c r="G164" s="101"/>
      <c r="H164" s="141"/>
      <c r="I164"/>
      <c r="J164"/>
      <c r="K164"/>
      <c r="L164"/>
      <c r="M164"/>
    </row>
    <row r="165" spans="1:13" ht="15" customHeight="1">
      <c r="A165"/>
      <c r="B165"/>
      <c r="C165"/>
      <c r="D165"/>
      <c r="E165"/>
      <c r="F165"/>
      <c r="G165" s="101"/>
      <c r="H165" s="141"/>
      <c r="I165"/>
      <c r="J165"/>
      <c r="K165"/>
      <c r="L165"/>
      <c r="M165"/>
    </row>
    <row r="166" spans="1:13" ht="15" customHeight="1">
      <c r="A166"/>
      <c r="B166"/>
      <c r="C166"/>
      <c r="D166"/>
      <c r="E166"/>
      <c r="F166"/>
      <c r="G166" s="101"/>
      <c r="H166" s="141"/>
      <c r="I166"/>
      <c r="J166"/>
      <c r="K166"/>
      <c r="L166"/>
      <c r="M166"/>
    </row>
    <row r="167" spans="1:13" ht="15" customHeight="1">
      <c r="A167"/>
      <c r="B167"/>
      <c r="C167"/>
      <c r="D167"/>
      <c r="E167"/>
      <c r="F167"/>
      <c r="G167" s="101"/>
      <c r="H167" s="141"/>
      <c r="I167"/>
      <c r="J167"/>
      <c r="K167"/>
      <c r="L167"/>
      <c r="M167"/>
    </row>
    <row r="168" spans="1:13" ht="15" customHeight="1">
      <c r="A168"/>
      <c r="B168"/>
      <c r="C168"/>
      <c r="D168"/>
      <c r="E168"/>
      <c r="F168"/>
      <c r="G168" s="101"/>
      <c r="H168" s="141"/>
      <c r="I168"/>
      <c r="J168"/>
      <c r="K168"/>
      <c r="L168"/>
      <c r="M168"/>
    </row>
    <row r="169" spans="1:13" ht="15" customHeight="1">
      <c r="A169"/>
      <c r="B169"/>
      <c r="C169"/>
      <c r="D169"/>
      <c r="E169"/>
      <c r="F169"/>
      <c r="G169" s="101"/>
      <c r="H169" s="141"/>
      <c r="I169"/>
      <c r="J169"/>
      <c r="K169"/>
      <c r="L169"/>
      <c r="M169"/>
    </row>
    <row r="170" spans="1:13" ht="15" customHeight="1">
      <c r="A170"/>
      <c r="B170"/>
      <c r="C170"/>
      <c r="D170"/>
      <c r="E170"/>
      <c r="F170"/>
      <c r="G170" s="101"/>
      <c r="H170" s="141"/>
      <c r="I170"/>
      <c r="J170"/>
      <c r="K170"/>
      <c r="L170"/>
      <c r="M170"/>
    </row>
    <row r="171" spans="1:13" ht="15" customHeight="1">
      <c r="A171"/>
      <c r="B171"/>
      <c r="C171"/>
      <c r="D171"/>
      <c r="E171"/>
      <c r="F171"/>
      <c r="G171" s="101"/>
      <c r="H171" s="141"/>
      <c r="I171"/>
      <c r="J171"/>
      <c r="K171"/>
      <c r="L171"/>
      <c r="M171"/>
    </row>
    <row r="172" spans="1:13" ht="15" customHeight="1">
      <c r="A172"/>
      <c r="B172"/>
      <c r="C172"/>
      <c r="D172"/>
      <c r="E172"/>
      <c r="F172"/>
      <c r="G172" s="101"/>
      <c r="H172" s="141"/>
      <c r="I172"/>
      <c r="J172"/>
      <c r="K172"/>
      <c r="L172"/>
      <c r="M172"/>
    </row>
    <row r="173" spans="1:13" ht="15" customHeight="1">
      <c r="A173"/>
      <c r="B173"/>
      <c r="C173"/>
      <c r="D173"/>
      <c r="E173"/>
      <c r="F173"/>
      <c r="G173" s="101"/>
      <c r="H173" s="141"/>
      <c r="I173"/>
      <c r="J173"/>
      <c r="K173"/>
      <c r="L173"/>
      <c r="M173"/>
    </row>
    <row r="174" spans="1:13" ht="15" customHeight="1">
      <c r="A174"/>
      <c r="B174"/>
      <c r="C174"/>
      <c r="D174"/>
      <c r="E174"/>
      <c r="F174"/>
      <c r="G174" s="101"/>
      <c r="H174" s="141"/>
      <c r="I174"/>
      <c r="J174"/>
      <c r="K174"/>
      <c r="L174"/>
      <c r="M174"/>
    </row>
    <row r="175" spans="1:13" ht="15" customHeight="1">
      <c r="A175"/>
      <c r="B175"/>
      <c r="C175"/>
      <c r="D175"/>
      <c r="E175"/>
      <c r="F175"/>
      <c r="G175" s="101"/>
      <c r="H175" s="141"/>
      <c r="I175"/>
      <c r="J175"/>
      <c r="K175"/>
      <c r="L175"/>
      <c r="M175"/>
    </row>
    <row r="176" spans="1:13" ht="15" customHeight="1">
      <c r="A176"/>
      <c r="B176"/>
      <c r="C176"/>
      <c r="D176"/>
      <c r="E176"/>
      <c r="F176"/>
      <c r="G176" s="101"/>
      <c r="H176" s="141"/>
      <c r="I176"/>
      <c r="J176"/>
      <c r="K176"/>
      <c r="L176"/>
      <c r="M176"/>
    </row>
    <row r="177" spans="1:13" ht="15" customHeight="1">
      <c r="A177"/>
      <c r="B177"/>
      <c r="C177"/>
      <c r="D177"/>
      <c r="E177"/>
      <c r="F177"/>
      <c r="G177" s="101"/>
      <c r="H177" s="141"/>
      <c r="I177"/>
      <c r="J177"/>
      <c r="K177"/>
      <c r="L177"/>
      <c r="M177"/>
    </row>
    <row r="178" spans="1:13" ht="15" customHeight="1">
      <c r="A178"/>
      <c r="B178"/>
      <c r="C178"/>
      <c r="D178"/>
      <c r="E178"/>
      <c r="F178"/>
      <c r="G178" s="101"/>
      <c r="H178" s="141"/>
      <c r="I178"/>
      <c r="J178"/>
      <c r="K178"/>
      <c r="L178"/>
      <c r="M178"/>
    </row>
    <row r="179" spans="1:13" ht="15" customHeight="1">
      <c r="A179"/>
      <c r="B179"/>
      <c r="C179"/>
      <c r="D179"/>
      <c r="E179"/>
      <c r="F179"/>
      <c r="G179" s="101"/>
      <c r="H179" s="141"/>
      <c r="I179"/>
      <c r="J179"/>
      <c r="K179"/>
      <c r="L179"/>
      <c r="M179"/>
    </row>
    <row r="180" spans="1:13" ht="15" customHeight="1">
      <c r="A180"/>
      <c r="B180"/>
      <c r="C180"/>
      <c r="D180"/>
      <c r="E180"/>
      <c r="F180"/>
      <c r="G180" s="101"/>
      <c r="H180" s="141"/>
      <c r="I180"/>
      <c r="J180"/>
      <c r="K180"/>
      <c r="L180"/>
      <c r="M180"/>
    </row>
    <row r="181" spans="1:13" ht="15" customHeight="1">
      <c r="A181"/>
      <c r="B181"/>
      <c r="C181"/>
      <c r="D181"/>
      <c r="E181"/>
      <c r="F181"/>
      <c r="G181" s="101"/>
      <c r="H181" s="141"/>
      <c r="I181"/>
      <c r="J181"/>
      <c r="K181"/>
      <c r="L181"/>
      <c r="M181"/>
    </row>
    <row r="182" spans="1:13" ht="15" customHeight="1">
      <c r="A182"/>
      <c r="B182"/>
      <c r="C182"/>
      <c r="D182"/>
      <c r="E182"/>
      <c r="F182"/>
      <c r="G182" s="101"/>
      <c r="H182" s="141"/>
      <c r="I182"/>
      <c r="J182"/>
      <c r="K182"/>
      <c r="L182"/>
      <c r="M182"/>
    </row>
    <row r="183" spans="1:13" ht="15" customHeight="1">
      <c r="A183"/>
      <c r="B183"/>
      <c r="C183"/>
      <c r="D183"/>
      <c r="E183"/>
      <c r="F183"/>
      <c r="G183" s="101"/>
      <c r="H183" s="141"/>
      <c r="I183"/>
      <c r="J183"/>
      <c r="K183"/>
      <c r="L183"/>
      <c r="M183"/>
    </row>
    <row r="184" spans="1:13" ht="15" customHeight="1">
      <c r="A184"/>
      <c r="B184"/>
      <c r="C184"/>
      <c r="D184"/>
      <c r="E184"/>
      <c r="F184"/>
      <c r="G184" s="101"/>
      <c r="H184" s="141"/>
      <c r="I184"/>
      <c r="J184"/>
      <c r="K184"/>
      <c r="L184"/>
      <c r="M184"/>
    </row>
    <row r="185" spans="1:13" ht="15" customHeight="1">
      <c r="A185"/>
      <c r="B185"/>
      <c r="C185"/>
      <c r="D185"/>
      <c r="E185"/>
      <c r="F185"/>
      <c r="G185" s="101"/>
      <c r="H185" s="141"/>
      <c r="I185"/>
      <c r="J185"/>
      <c r="K185"/>
      <c r="L185"/>
      <c r="M185"/>
    </row>
    <row r="186" spans="1:13" ht="15" customHeight="1">
      <c r="A186"/>
      <c r="B186"/>
      <c r="C186"/>
      <c r="D186"/>
      <c r="E186"/>
      <c r="F186"/>
      <c r="G186" s="101"/>
      <c r="H186" s="141"/>
      <c r="I186"/>
      <c r="J186"/>
      <c r="K186"/>
      <c r="L186"/>
      <c r="M186"/>
    </row>
    <row r="187" spans="1:13" ht="15" customHeight="1">
      <c r="A187"/>
      <c r="B187"/>
      <c r="C187"/>
      <c r="D187"/>
      <c r="E187"/>
      <c r="F187"/>
      <c r="G187" s="101"/>
      <c r="H187" s="141"/>
      <c r="I187"/>
      <c r="J187"/>
      <c r="K187"/>
      <c r="L187"/>
      <c r="M187"/>
    </row>
    <row r="188" spans="1:13" ht="15" customHeight="1">
      <c r="A188"/>
      <c r="B188"/>
      <c r="C188"/>
      <c r="D188"/>
      <c r="E188"/>
      <c r="F188"/>
      <c r="G188" s="101"/>
      <c r="H188" s="141"/>
      <c r="I188"/>
      <c r="J188"/>
      <c r="K188"/>
      <c r="L188"/>
      <c r="M188"/>
    </row>
    <row r="189" spans="1:13" ht="15" customHeight="1">
      <c r="A189"/>
      <c r="B189"/>
      <c r="C189"/>
      <c r="D189"/>
      <c r="E189"/>
      <c r="F189"/>
      <c r="G189" s="101"/>
      <c r="H189" s="141"/>
      <c r="I189"/>
      <c r="J189"/>
      <c r="K189"/>
      <c r="L189"/>
      <c r="M189"/>
    </row>
    <row r="190" spans="1:13" ht="15" customHeight="1">
      <c r="A190"/>
      <c r="B190"/>
      <c r="C190"/>
      <c r="D190"/>
      <c r="E190"/>
      <c r="F190"/>
      <c r="G190" s="101"/>
      <c r="H190" s="141"/>
      <c r="I190"/>
      <c r="J190"/>
      <c r="K190"/>
      <c r="L190"/>
      <c r="M190"/>
    </row>
    <row r="191" spans="1:13" ht="15" customHeight="1">
      <c r="A191"/>
      <c r="B191"/>
      <c r="C191"/>
      <c r="D191"/>
      <c r="E191"/>
      <c r="F191"/>
      <c r="G191" s="101"/>
      <c r="H191" s="141"/>
      <c r="I191"/>
      <c r="J191"/>
      <c r="K191"/>
      <c r="L191"/>
      <c r="M191"/>
    </row>
    <row r="192" spans="1:13" ht="15" customHeight="1">
      <c r="A192"/>
      <c r="B192"/>
      <c r="C192"/>
      <c r="D192"/>
      <c r="E192"/>
      <c r="F192"/>
      <c r="G192" s="101"/>
      <c r="H192" s="141"/>
      <c r="I192"/>
      <c r="J192"/>
      <c r="K192"/>
      <c r="L192"/>
      <c r="M192"/>
    </row>
    <row r="193" spans="1:13" ht="15" customHeight="1">
      <c r="A193"/>
      <c r="B193"/>
      <c r="C193"/>
      <c r="D193"/>
      <c r="E193"/>
      <c r="F193"/>
      <c r="G193" s="101"/>
      <c r="H193" s="141"/>
      <c r="I193"/>
      <c r="J193"/>
      <c r="K193"/>
      <c r="L193"/>
      <c r="M193"/>
    </row>
    <row r="194" spans="1:13" ht="15" customHeight="1">
      <c r="A194"/>
      <c r="B194"/>
      <c r="C194"/>
      <c r="D194"/>
      <c r="E194"/>
      <c r="F194"/>
      <c r="G194" s="101"/>
      <c r="H194" s="141"/>
      <c r="I194"/>
      <c r="J194"/>
      <c r="K194"/>
      <c r="L194"/>
      <c r="M194"/>
    </row>
    <row r="195" spans="1:13" ht="15" customHeight="1">
      <c r="A195"/>
      <c r="B195"/>
      <c r="C195"/>
      <c r="D195"/>
      <c r="E195"/>
      <c r="F195"/>
      <c r="G195" s="101"/>
      <c r="H195" s="141"/>
      <c r="I195"/>
      <c r="J195"/>
      <c r="K195"/>
      <c r="L195"/>
      <c r="M195"/>
    </row>
    <row r="196" spans="1:13" ht="15" customHeight="1">
      <c r="A196"/>
      <c r="B196"/>
      <c r="C196"/>
      <c r="D196"/>
      <c r="E196"/>
      <c r="F196"/>
      <c r="G196" s="101"/>
      <c r="H196" s="141"/>
      <c r="I196"/>
      <c r="J196"/>
      <c r="K196"/>
      <c r="L196"/>
      <c r="M196"/>
    </row>
    <row r="197" spans="1:13" ht="15" customHeight="1">
      <c r="A197"/>
      <c r="B197"/>
      <c r="C197"/>
      <c r="D197"/>
      <c r="E197"/>
      <c r="F197"/>
      <c r="G197" s="101"/>
      <c r="H197" s="141"/>
      <c r="I197"/>
      <c r="J197"/>
      <c r="K197"/>
      <c r="L197"/>
      <c r="M197"/>
    </row>
    <row r="198" spans="1:13" ht="15" customHeight="1">
      <c r="A198"/>
      <c r="B198"/>
      <c r="C198"/>
      <c r="D198"/>
      <c r="E198"/>
      <c r="F198"/>
      <c r="G198" s="101"/>
      <c r="H198" s="141"/>
      <c r="I198"/>
      <c r="J198"/>
      <c r="K198"/>
      <c r="L198"/>
      <c r="M198"/>
    </row>
    <row r="199" spans="1:13" ht="15" customHeight="1">
      <c r="A199"/>
      <c r="B199"/>
      <c r="C199"/>
      <c r="D199"/>
      <c r="E199"/>
      <c r="F199"/>
      <c r="G199" s="101"/>
      <c r="H199" s="141"/>
      <c r="I199"/>
      <c r="J199"/>
      <c r="K199"/>
      <c r="L199"/>
      <c r="M199"/>
    </row>
    <row r="200" spans="1:13" ht="15" customHeight="1">
      <c r="A200"/>
      <c r="B200"/>
      <c r="C200"/>
      <c r="D200"/>
      <c r="E200"/>
      <c r="F200"/>
      <c r="G200" s="101"/>
      <c r="H200" s="141"/>
      <c r="I200"/>
      <c r="J200"/>
      <c r="K200"/>
      <c r="L200"/>
      <c r="M200"/>
    </row>
    <row r="201" spans="1:13" ht="15" customHeight="1">
      <c r="A201"/>
      <c r="B201"/>
      <c r="C201"/>
      <c r="D201"/>
      <c r="E201"/>
      <c r="F201"/>
      <c r="G201" s="101"/>
      <c r="H201" s="141"/>
      <c r="I201"/>
      <c r="J201"/>
      <c r="K201"/>
      <c r="L201"/>
      <c r="M201"/>
    </row>
    <row r="202" spans="1:13" ht="15" customHeight="1">
      <c r="A202"/>
      <c r="B202"/>
      <c r="C202"/>
      <c r="D202"/>
      <c r="E202"/>
      <c r="F202"/>
      <c r="G202" s="101"/>
      <c r="H202" s="141"/>
      <c r="I202"/>
      <c r="J202"/>
      <c r="K202"/>
      <c r="L202"/>
      <c r="M202"/>
    </row>
    <row r="203" spans="1:13" ht="15" customHeight="1">
      <c r="A203"/>
      <c r="B203"/>
      <c r="C203"/>
      <c r="D203"/>
      <c r="E203"/>
      <c r="F203"/>
      <c r="G203" s="101"/>
      <c r="H203" s="141"/>
      <c r="I203"/>
      <c r="J203"/>
      <c r="K203"/>
      <c r="L203"/>
      <c r="M203"/>
    </row>
    <row r="204" spans="1:13" ht="15" customHeight="1">
      <c r="A204"/>
      <c r="B204"/>
      <c r="C204"/>
      <c r="D204"/>
      <c r="E204"/>
      <c r="F204"/>
      <c r="G204" s="101"/>
      <c r="H204" s="141"/>
      <c r="I204"/>
      <c r="J204"/>
      <c r="K204"/>
      <c r="L204"/>
      <c r="M204"/>
    </row>
    <row r="205" spans="1:13" ht="15" customHeight="1">
      <c r="A205"/>
      <c r="B205"/>
      <c r="C205"/>
      <c r="D205"/>
      <c r="E205"/>
      <c r="F205"/>
      <c r="G205" s="101"/>
      <c r="H205" s="141"/>
      <c r="I205"/>
      <c r="J205"/>
      <c r="K205"/>
      <c r="L205"/>
      <c r="M205"/>
    </row>
    <row r="206" spans="1:13" ht="15" customHeight="1">
      <c r="A206"/>
      <c r="B206"/>
      <c r="C206"/>
      <c r="D206"/>
      <c r="E206"/>
      <c r="F206"/>
      <c r="G206" s="101"/>
      <c r="H206" s="141"/>
      <c r="I206"/>
      <c r="J206"/>
      <c r="K206"/>
      <c r="L206"/>
      <c r="M206"/>
    </row>
    <row r="207" spans="1:13" ht="15" customHeight="1">
      <c r="A207"/>
      <c r="B207"/>
      <c r="C207"/>
      <c r="D207"/>
      <c r="E207"/>
      <c r="F207"/>
      <c r="G207" s="101"/>
      <c r="H207" s="141"/>
      <c r="I207"/>
      <c r="J207"/>
      <c r="K207"/>
      <c r="L207"/>
      <c r="M207"/>
    </row>
    <row r="208" spans="1:13" ht="15" customHeight="1">
      <c r="A208"/>
      <c r="B208"/>
      <c r="C208"/>
      <c r="D208"/>
      <c r="E208"/>
      <c r="F208"/>
      <c r="G208" s="101"/>
      <c r="H208" s="141"/>
      <c r="I208"/>
      <c r="J208"/>
      <c r="K208"/>
      <c r="L208"/>
      <c r="M208"/>
    </row>
    <row r="209" spans="1:13" ht="15" customHeight="1">
      <c r="A209"/>
      <c r="B209"/>
      <c r="C209"/>
      <c r="D209"/>
      <c r="E209"/>
      <c r="F209"/>
      <c r="G209" s="101"/>
      <c r="H209" s="141"/>
      <c r="I209"/>
      <c r="J209"/>
      <c r="K209"/>
      <c r="L209"/>
      <c r="M209"/>
    </row>
    <row r="210" spans="1:13" ht="15" customHeight="1">
      <c r="A210"/>
      <c r="B210"/>
      <c r="C210"/>
      <c r="D210"/>
      <c r="E210"/>
      <c r="F210"/>
      <c r="G210" s="101"/>
      <c r="H210" s="141"/>
      <c r="I210"/>
      <c r="J210"/>
      <c r="K210"/>
      <c r="L210"/>
      <c r="M210"/>
    </row>
    <row r="211" spans="1:13" ht="15" customHeight="1">
      <c r="A211"/>
      <c r="B211"/>
      <c r="C211"/>
      <c r="D211"/>
      <c r="E211"/>
      <c r="F211"/>
      <c r="G211" s="101"/>
      <c r="H211" s="141"/>
      <c r="I211"/>
      <c r="J211"/>
      <c r="K211"/>
      <c r="L211"/>
      <c r="M211"/>
    </row>
    <row r="212" spans="1:13" ht="15" customHeight="1">
      <c r="A212"/>
      <c r="B212"/>
      <c r="C212"/>
      <c r="D212"/>
      <c r="E212"/>
      <c r="F212"/>
      <c r="G212" s="101"/>
      <c r="H212" s="141"/>
      <c r="I212"/>
      <c r="J212"/>
      <c r="K212"/>
      <c r="L212"/>
      <c r="M212"/>
    </row>
    <row r="213" spans="1:13" ht="15" customHeight="1">
      <c r="A213"/>
      <c r="B213"/>
      <c r="C213"/>
      <c r="D213"/>
      <c r="E213"/>
      <c r="F213"/>
      <c r="G213" s="101"/>
      <c r="H213" s="141"/>
      <c r="I213"/>
      <c r="J213"/>
      <c r="K213"/>
      <c r="L213"/>
      <c r="M213"/>
    </row>
    <row r="214" spans="1:13" ht="15" customHeight="1">
      <c r="A214"/>
      <c r="B214"/>
      <c r="C214"/>
      <c r="D214"/>
      <c r="E214"/>
      <c r="F214"/>
      <c r="G214" s="101"/>
      <c r="H214" s="141"/>
      <c r="I214"/>
      <c r="J214"/>
      <c r="K214"/>
      <c r="L214"/>
      <c r="M214"/>
    </row>
    <row r="215" spans="1:13" ht="15" customHeight="1">
      <c r="A215"/>
      <c r="B215"/>
      <c r="C215"/>
      <c r="D215"/>
      <c r="E215"/>
      <c r="F215"/>
      <c r="G215" s="101"/>
      <c r="H215" s="141"/>
      <c r="I215"/>
      <c r="J215"/>
      <c r="K215"/>
      <c r="L215"/>
      <c r="M215"/>
    </row>
    <row r="216" spans="1:13" ht="15" customHeight="1">
      <c r="A216"/>
      <c r="B216"/>
      <c r="C216"/>
      <c r="D216"/>
      <c r="E216"/>
      <c r="F216"/>
      <c r="G216" s="101"/>
      <c r="H216" s="141"/>
      <c r="I216"/>
      <c r="J216"/>
      <c r="K216"/>
      <c r="L216"/>
      <c r="M216"/>
    </row>
    <row r="217" spans="1:13" ht="15" customHeight="1">
      <c r="A217"/>
      <c r="B217"/>
      <c r="C217"/>
      <c r="D217"/>
      <c r="E217"/>
      <c r="F217"/>
      <c r="G217" s="101"/>
      <c r="H217" s="141"/>
      <c r="I217"/>
      <c r="J217"/>
      <c r="K217"/>
      <c r="L217"/>
      <c r="M217"/>
    </row>
    <row r="218" spans="1:13" ht="15" customHeight="1">
      <c r="A218"/>
      <c r="B218"/>
      <c r="C218"/>
      <c r="D218"/>
      <c r="E218"/>
      <c r="F218"/>
      <c r="G218" s="101"/>
      <c r="H218" s="141"/>
      <c r="I218"/>
      <c r="J218"/>
      <c r="K218"/>
      <c r="L218"/>
      <c r="M218"/>
    </row>
    <row r="219" spans="1:13" ht="15" customHeight="1">
      <c r="A219"/>
      <c r="B219"/>
      <c r="C219"/>
      <c r="D219"/>
      <c r="E219"/>
      <c r="F219"/>
      <c r="G219" s="101"/>
      <c r="H219" s="141"/>
      <c r="I219"/>
      <c r="J219"/>
      <c r="K219"/>
      <c r="L219"/>
      <c r="M219"/>
    </row>
    <row r="220" spans="1:13" ht="15" customHeight="1">
      <c r="A220"/>
      <c r="B220"/>
      <c r="C220"/>
      <c r="D220"/>
      <c r="E220"/>
      <c r="F220"/>
      <c r="G220" s="101"/>
      <c r="H220" s="141"/>
      <c r="I220"/>
      <c r="J220"/>
      <c r="K220"/>
      <c r="L220"/>
      <c r="M220"/>
    </row>
    <row r="221" spans="1:13" ht="15" customHeight="1">
      <c r="A221"/>
      <c r="B221"/>
      <c r="C221"/>
      <c r="D221"/>
      <c r="E221"/>
      <c r="F221"/>
      <c r="G221" s="101"/>
      <c r="H221" s="141"/>
      <c r="I221"/>
      <c r="J221"/>
      <c r="K221"/>
      <c r="L221"/>
      <c r="M221"/>
    </row>
    <row r="222" spans="1:13" ht="15" customHeight="1">
      <c r="A222"/>
      <c r="B222"/>
      <c r="C222"/>
      <c r="D222"/>
      <c r="E222"/>
      <c r="F222"/>
      <c r="G222" s="101"/>
      <c r="H222" s="141"/>
      <c r="I222"/>
      <c r="J222"/>
      <c r="K222"/>
      <c r="L222"/>
      <c r="M222"/>
    </row>
    <row r="223" spans="1:13" ht="15" customHeight="1">
      <c r="A223"/>
      <c r="B223"/>
      <c r="C223"/>
      <c r="D223"/>
      <c r="E223"/>
      <c r="F223"/>
      <c r="G223" s="101"/>
      <c r="H223" s="141"/>
      <c r="I223"/>
      <c r="J223"/>
      <c r="K223"/>
      <c r="L223"/>
      <c r="M223"/>
    </row>
    <row r="224" spans="1:13" ht="15" customHeight="1">
      <c r="A224"/>
      <c r="B224"/>
      <c r="C224"/>
      <c r="D224"/>
      <c r="E224"/>
      <c r="F224"/>
      <c r="G224" s="101"/>
      <c r="H224" s="141"/>
      <c r="I224"/>
      <c r="J224"/>
      <c r="K224"/>
      <c r="L224"/>
      <c r="M224"/>
    </row>
    <row r="225" spans="1:13" ht="15" customHeight="1">
      <c r="A225"/>
      <c r="B225"/>
      <c r="C225"/>
      <c r="D225"/>
      <c r="E225"/>
      <c r="F225"/>
      <c r="G225" s="101"/>
      <c r="H225" s="141"/>
      <c r="I225"/>
      <c r="J225"/>
      <c r="K225"/>
      <c r="L225"/>
      <c r="M225"/>
    </row>
    <row r="226" spans="1:13" ht="15" customHeight="1">
      <c r="A226"/>
      <c r="B226"/>
      <c r="C226"/>
      <c r="D226"/>
      <c r="E226"/>
      <c r="F226"/>
      <c r="G226" s="101"/>
      <c r="H226" s="141"/>
      <c r="I226"/>
      <c r="J226"/>
      <c r="K226"/>
      <c r="L226"/>
      <c r="M226"/>
    </row>
    <row r="227" spans="1:13" ht="15" customHeight="1">
      <c r="A227"/>
      <c r="B227"/>
      <c r="C227"/>
      <c r="D227"/>
      <c r="E227"/>
      <c r="F227"/>
      <c r="G227" s="101"/>
      <c r="H227" s="141"/>
      <c r="I227"/>
      <c r="J227"/>
      <c r="K227"/>
      <c r="L227"/>
      <c r="M227"/>
    </row>
    <row r="228" spans="1:13" ht="15" customHeight="1">
      <c r="A228"/>
      <c r="B228"/>
      <c r="C228"/>
      <c r="D228"/>
      <c r="E228"/>
      <c r="F228"/>
      <c r="G228" s="101"/>
      <c r="H228" s="141"/>
      <c r="I228"/>
      <c r="J228"/>
      <c r="K228"/>
      <c r="L228"/>
      <c r="M228"/>
    </row>
    <row r="229" spans="1:13" ht="15" customHeight="1">
      <c r="A229"/>
      <c r="B229"/>
      <c r="C229"/>
      <c r="D229"/>
      <c r="E229"/>
      <c r="F229"/>
      <c r="G229" s="101"/>
      <c r="H229" s="141"/>
      <c r="I229"/>
      <c r="J229"/>
      <c r="K229"/>
      <c r="L229"/>
      <c r="M229"/>
    </row>
    <row r="230" spans="1:13" ht="15" customHeight="1">
      <c r="A230"/>
      <c r="B230"/>
      <c r="C230"/>
      <c r="D230"/>
      <c r="E230"/>
      <c r="F230"/>
      <c r="G230" s="101"/>
      <c r="H230" s="141"/>
      <c r="I230"/>
      <c r="J230"/>
      <c r="K230"/>
      <c r="L230"/>
      <c r="M230"/>
    </row>
    <row r="231" spans="1:13" ht="15" customHeight="1">
      <c r="A231"/>
      <c r="B231"/>
      <c r="C231"/>
      <c r="D231"/>
      <c r="E231"/>
      <c r="F231"/>
      <c r="G231" s="101"/>
      <c r="H231" s="141"/>
      <c r="I231"/>
      <c r="J231"/>
      <c r="K231"/>
      <c r="L231"/>
      <c r="M231"/>
    </row>
    <row r="232" spans="1:13" ht="15" customHeight="1">
      <c r="A232"/>
      <c r="B232"/>
      <c r="C232"/>
      <c r="D232"/>
      <c r="E232"/>
      <c r="F232"/>
      <c r="G232" s="101"/>
      <c r="H232" s="141"/>
      <c r="I232"/>
      <c r="J232"/>
      <c r="K232"/>
      <c r="L232"/>
      <c r="M232"/>
    </row>
    <row r="233" spans="1:13" ht="15" customHeight="1">
      <c r="A233"/>
      <c r="B233"/>
      <c r="C233"/>
      <c r="D233"/>
      <c r="E233"/>
      <c r="F233"/>
      <c r="G233" s="101"/>
      <c r="H233" s="141"/>
      <c r="I233"/>
      <c r="J233"/>
      <c r="K233"/>
      <c r="L233"/>
      <c r="M233"/>
    </row>
    <row r="234" spans="1:13" ht="15" customHeight="1">
      <c r="A234"/>
      <c r="B234"/>
      <c r="C234"/>
      <c r="D234"/>
      <c r="E234"/>
      <c r="F234"/>
      <c r="G234" s="101"/>
      <c r="H234" s="141"/>
      <c r="I234"/>
      <c r="J234"/>
      <c r="K234"/>
      <c r="L234"/>
      <c r="M234"/>
    </row>
    <row r="235" spans="1:13" ht="15" customHeight="1">
      <c r="A235"/>
      <c r="B235"/>
      <c r="C235"/>
      <c r="D235"/>
      <c r="E235"/>
      <c r="F235"/>
      <c r="G235" s="101"/>
      <c r="H235" s="141"/>
      <c r="I235"/>
      <c r="J235"/>
      <c r="K235"/>
      <c r="L235"/>
      <c r="M235"/>
    </row>
    <row r="236" spans="1:13" ht="15" customHeight="1">
      <c r="A236"/>
      <c r="B236"/>
      <c r="C236"/>
      <c r="D236"/>
      <c r="E236"/>
      <c r="F236"/>
      <c r="G236" s="101"/>
      <c r="H236" s="141"/>
      <c r="I236"/>
      <c r="J236"/>
      <c r="K236"/>
      <c r="L236"/>
      <c r="M236"/>
    </row>
    <row r="237" spans="1:13" ht="15" customHeight="1">
      <c r="A237"/>
      <c r="B237"/>
      <c r="C237"/>
      <c r="D237"/>
      <c r="E237"/>
      <c r="F237"/>
      <c r="G237" s="101"/>
      <c r="H237" s="141"/>
      <c r="I237"/>
      <c r="J237"/>
      <c r="K237"/>
      <c r="L237"/>
      <c r="M237"/>
    </row>
    <row r="238" spans="1:13" ht="15" customHeight="1">
      <c r="A238"/>
      <c r="B238"/>
      <c r="C238"/>
      <c r="D238"/>
      <c r="E238"/>
      <c r="F238"/>
      <c r="G238" s="101"/>
      <c r="H238" s="141"/>
      <c r="I238"/>
      <c r="J238"/>
      <c r="K238"/>
      <c r="L238"/>
      <c r="M238"/>
    </row>
    <row r="239" spans="1:13" ht="15" customHeight="1">
      <c r="A239"/>
      <c r="B239"/>
      <c r="C239"/>
      <c r="D239"/>
      <c r="E239"/>
      <c r="F239"/>
      <c r="G239" s="101"/>
      <c r="H239" s="141"/>
      <c r="I239"/>
      <c r="J239"/>
      <c r="K239"/>
      <c r="L239"/>
      <c r="M239"/>
    </row>
    <row r="240" spans="1:13" ht="15" customHeight="1">
      <c r="A240"/>
      <c r="B240"/>
      <c r="C240"/>
      <c r="D240"/>
      <c r="E240"/>
      <c r="F240"/>
      <c r="G240" s="101"/>
      <c r="H240" s="141"/>
      <c r="I240"/>
      <c r="J240"/>
      <c r="K240"/>
      <c r="L240"/>
      <c r="M240"/>
    </row>
    <row r="241" spans="1:13" ht="15" customHeight="1">
      <c r="A241"/>
      <c r="B241"/>
      <c r="C241"/>
      <c r="D241"/>
      <c r="E241"/>
      <c r="F241"/>
      <c r="G241" s="101"/>
      <c r="H241" s="141"/>
      <c r="I241"/>
      <c r="J241"/>
      <c r="K241"/>
      <c r="L241"/>
      <c r="M241"/>
    </row>
    <row r="242" spans="1:13" ht="15" customHeight="1">
      <c r="A242"/>
      <c r="B242"/>
      <c r="C242"/>
      <c r="D242"/>
      <c r="E242"/>
      <c r="F242"/>
      <c r="G242" s="101"/>
      <c r="H242" s="141"/>
      <c r="I242"/>
      <c r="J242"/>
      <c r="K242"/>
      <c r="L242"/>
      <c r="M242"/>
    </row>
    <row r="243" spans="1:13" ht="15" customHeight="1">
      <c r="A243"/>
      <c r="B243"/>
      <c r="C243"/>
      <c r="D243"/>
      <c r="E243"/>
      <c r="F243"/>
      <c r="G243" s="101"/>
      <c r="H243" s="141"/>
      <c r="I243"/>
      <c r="J243"/>
      <c r="K243"/>
      <c r="L243"/>
      <c r="M243"/>
    </row>
    <row r="244" spans="1:13" ht="15" customHeight="1">
      <c r="A244"/>
      <c r="B244"/>
      <c r="C244"/>
      <c r="D244"/>
      <c r="E244"/>
      <c r="F244"/>
      <c r="G244" s="101"/>
      <c r="H244" s="141"/>
      <c r="I244"/>
      <c r="J244"/>
      <c r="K244"/>
      <c r="L244"/>
      <c r="M244"/>
    </row>
    <row r="245" spans="1:13" ht="15" customHeight="1">
      <c r="A245"/>
      <c r="B245"/>
      <c r="C245"/>
      <c r="D245"/>
      <c r="E245"/>
      <c r="F245"/>
      <c r="G245" s="101"/>
      <c r="H245" s="141"/>
      <c r="I245"/>
      <c r="J245"/>
      <c r="K245"/>
      <c r="L245"/>
      <c r="M245"/>
    </row>
    <row r="246" spans="1:13" ht="15" customHeight="1">
      <c r="A246"/>
      <c r="B246"/>
      <c r="C246"/>
      <c r="D246"/>
      <c r="E246"/>
      <c r="F246"/>
      <c r="G246" s="101"/>
      <c r="H246" s="141"/>
      <c r="I246"/>
      <c r="J246"/>
      <c r="K246"/>
      <c r="L246"/>
      <c r="M246"/>
    </row>
    <row r="247" spans="1:13" ht="15" customHeight="1">
      <c r="A247"/>
      <c r="B247"/>
      <c r="C247"/>
      <c r="D247"/>
      <c r="E247"/>
      <c r="F247"/>
      <c r="G247" s="101"/>
      <c r="H247" s="141"/>
      <c r="I247"/>
      <c r="J247"/>
      <c r="K247"/>
      <c r="L247"/>
      <c r="M247"/>
    </row>
    <row r="248" spans="1:13" ht="15" customHeight="1">
      <c r="A248"/>
      <c r="B248"/>
      <c r="C248"/>
      <c r="D248"/>
      <c r="E248"/>
      <c r="F248"/>
      <c r="G248" s="101"/>
      <c r="H248" s="141"/>
      <c r="I248"/>
      <c r="J248"/>
      <c r="K248"/>
      <c r="L248"/>
      <c r="M248"/>
    </row>
    <row r="249" spans="1:13" ht="15" customHeight="1">
      <c r="A249"/>
      <c r="B249"/>
      <c r="C249"/>
      <c r="D249"/>
      <c r="E249"/>
      <c r="F249"/>
      <c r="G249" s="101"/>
      <c r="H249" s="141"/>
      <c r="I249"/>
      <c r="J249"/>
      <c r="K249"/>
      <c r="L249"/>
      <c r="M249"/>
    </row>
    <row r="250" spans="1:13" ht="15" customHeight="1">
      <c r="A250"/>
      <c r="B250"/>
      <c r="C250"/>
      <c r="D250"/>
      <c r="E250"/>
      <c r="F250"/>
      <c r="G250" s="101"/>
      <c r="H250" s="141"/>
      <c r="I250"/>
      <c r="J250"/>
      <c r="K250"/>
      <c r="L250"/>
      <c r="M250"/>
    </row>
    <row r="251" spans="1:13" ht="15" customHeight="1">
      <c r="A251"/>
      <c r="B251"/>
      <c r="C251"/>
      <c r="D251"/>
      <c r="E251"/>
      <c r="F251"/>
      <c r="G251" s="101"/>
      <c r="H251" s="141"/>
      <c r="I251"/>
      <c r="J251"/>
      <c r="K251"/>
      <c r="L251"/>
      <c r="M251"/>
    </row>
    <row r="252" spans="1:13" ht="15" customHeight="1">
      <c r="A252"/>
      <c r="B252"/>
      <c r="C252"/>
      <c r="D252"/>
      <c r="E252"/>
      <c r="F252"/>
      <c r="G252" s="101"/>
      <c r="H252" s="141"/>
      <c r="I252"/>
      <c r="J252"/>
      <c r="K252"/>
      <c r="L252"/>
      <c r="M252"/>
    </row>
    <row r="253" spans="1:13" ht="15" customHeight="1">
      <c r="A253"/>
      <c r="B253"/>
      <c r="C253"/>
      <c r="D253"/>
      <c r="E253"/>
      <c r="F253"/>
      <c r="G253" s="101"/>
      <c r="H253" s="141"/>
      <c r="I253"/>
      <c r="J253"/>
      <c r="K253"/>
      <c r="L253"/>
      <c r="M253"/>
    </row>
    <row r="254" spans="1:13" ht="15" customHeight="1">
      <c r="A254"/>
      <c r="B254"/>
      <c r="C254"/>
      <c r="D254"/>
      <c r="E254"/>
      <c r="F254"/>
      <c r="G254" s="101"/>
      <c r="H254" s="141"/>
      <c r="I254"/>
      <c r="J254"/>
      <c r="K254"/>
      <c r="L254"/>
      <c r="M254"/>
    </row>
    <row r="255" spans="1:13" ht="15" customHeight="1">
      <c r="A255"/>
      <c r="B255"/>
      <c r="C255"/>
      <c r="D255"/>
      <c r="E255"/>
      <c r="F255"/>
      <c r="G255" s="101"/>
      <c r="H255" s="141"/>
      <c r="I255"/>
      <c r="J255"/>
      <c r="K255"/>
      <c r="L255"/>
      <c r="M255"/>
    </row>
    <row r="256" spans="1:13" ht="15" customHeight="1">
      <c r="A256"/>
      <c r="B256"/>
      <c r="C256"/>
      <c r="D256"/>
      <c r="E256"/>
      <c r="F256"/>
      <c r="G256" s="101"/>
      <c r="H256" s="141"/>
      <c r="I256"/>
      <c r="J256"/>
      <c r="K256"/>
      <c r="L256"/>
      <c r="M256"/>
    </row>
    <row r="257" spans="1:13" ht="15" customHeight="1">
      <c r="A257"/>
      <c r="B257"/>
      <c r="C257"/>
      <c r="D257"/>
      <c r="E257"/>
      <c r="F257"/>
      <c r="G257" s="101"/>
      <c r="H257" s="141"/>
      <c r="I257"/>
      <c r="J257"/>
      <c r="K257"/>
      <c r="L257"/>
      <c r="M257"/>
    </row>
    <row r="258" spans="1:13" ht="15" customHeight="1">
      <c r="A258"/>
      <c r="B258"/>
      <c r="C258"/>
      <c r="D258"/>
      <c r="E258"/>
      <c r="F258"/>
      <c r="G258" s="101"/>
      <c r="H258" s="141"/>
      <c r="I258"/>
      <c r="J258"/>
      <c r="K258"/>
      <c r="L258"/>
      <c r="M258"/>
    </row>
    <row r="259" spans="1:13" ht="15" customHeight="1">
      <c r="A259"/>
      <c r="B259"/>
      <c r="C259"/>
      <c r="D259"/>
      <c r="E259"/>
      <c r="F259"/>
      <c r="G259" s="101"/>
      <c r="H259" s="141"/>
      <c r="I259"/>
      <c r="J259"/>
      <c r="K259"/>
      <c r="L259"/>
      <c r="M259"/>
    </row>
    <row r="260" spans="1:13" ht="15" customHeight="1">
      <c r="A260"/>
      <c r="B260"/>
      <c r="C260"/>
      <c r="D260"/>
      <c r="E260"/>
      <c r="F260"/>
      <c r="G260" s="101"/>
      <c r="H260" s="141"/>
      <c r="I260"/>
      <c r="J260"/>
      <c r="K260"/>
      <c r="L260"/>
      <c r="M260"/>
    </row>
    <row r="261" spans="1:13" ht="15" customHeight="1">
      <c r="A261"/>
      <c r="B261"/>
      <c r="C261"/>
      <c r="D261"/>
      <c r="E261"/>
      <c r="F261"/>
      <c r="G261" s="101"/>
      <c r="H261" s="141"/>
      <c r="I261"/>
      <c r="J261"/>
      <c r="K261"/>
      <c r="L261"/>
      <c r="M261"/>
    </row>
    <row r="262" spans="1:13" ht="15" customHeight="1">
      <c r="A262"/>
      <c r="B262"/>
      <c r="C262"/>
      <c r="D262"/>
      <c r="E262"/>
      <c r="F262"/>
      <c r="G262" s="101"/>
      <c r="H262" s="141"/>
      <c r="I262"/>
      <c r="J262"/>
      <c r="K262"/>
      <c r="L262"/>
      <c r="M262"/>
    </row>
    <row r="263" spans="1:13" ht="15" customHeight="1">
      <c r="A263"/>
      <c r="B263"/>
      <c r="C263"/>
      <c r="D263"/>
      <c r="E263"/>
      <c r="F263"/>
      <c r="G263" s="101"/>
      <c r="H263" s="141"/>
      <c r="I263"/>
      <c r="J263"/>
      <c r="K263"/>
      <c r="L263"/>
      <c r="M263"/>
    </row>
    <row r="264" spans="1:13" ht="15" customHeight="1">
      <c r="A264"/>
      <c r="B264"/>
      <c r="C264"/>
      <c r="D264"/>
      <c r="E264"/>
      <c r="F264"/>
      <c r="G264" s="101"/>
      <c r="H264" s="141"/>
      <c r="I264"/>
      <c r="J264"/>
      <c r="K264"/>
      <c r="L264"/>
      <c r="M264"/>
    </row>
    <row r="265" spans="1:13" ht="15" customHeight="1">
      <c r="A265"/>
      <c r="B265"/>
      <c r="C265"/>
      <c r="D265"/>
      <c r="E265"/>
      <c r="F265"/>
      <c r="G265" s="101"/>
      <c r="H265" s="141"/>
      <c r="I265"/>
      <c r="J265"/>
      <c r="K265"/>
      <c r="L265"/>
      <c r="M265"/>
    </row>
    <row r="266" spans="1:13" ht="15" customHeight="1">
      <c r="A266"/>
      <c r="B266"/>
      <c r="C266"/>
      <c r="D266"/>
      <c r="E266"/>
      <c r="F266"/>
      <c r="G266" s="101"/>
      <c r="H266" s="141"/>
      <c r="I266"/>
      <c r="J266"/>
      <c r="K266"/>
      <c r="L266"/>
      <c r="M266"/>
    </row>
    <row r="267" spans="1:13" ht="15" customHeight="1">
      <c r="A267"/>
      <c r="B267"/>
      <c r="C267"/>
      <c r="D267"/>
      <c r="E267"/>
      <c r="F267"/>
      <c r="G267" s="101"/>
      <c r="H267" s="141"/>
      <c r="I267"/>
      <c r="J267"/>
      <c r="K267"/>
      <c r="L267"/>
      <c r="M267"/>
    </row>
    <row r="268" spans="1:13" ht="15" customHeight="1">
      <c r="A268"/>
      <c r="B268"/>
      <c r="C268"/>
      <c r="D268"/>
      <c r="E268"/>
      <c r="F268"/>
      <c r="G268" s="101"/>
      <c r="H268" s="141"/>
      <c r="I268"/>
      <c r="J268"/>
      <c r="K268"/>
      <c r="L268"/>
      <c r="M268"/>
    </row>
    <row r="269" spans="1:13" ht="15" customHeight="1">
      <c r="A269"/>
      <c r="B269"/>
      <c r="C269"/>
      <c r="D269"/>
      <c r="E269"/>
      <c r="F269"/>
      <c r="G269" s="101"/>
      <c r="H269" s="141"/>
      <c r="I269"/>
      <c r="J269"/>
      <c r="K269"/>
      <c r="L269"/>
      <c r="M269"/>
    </row>
    <row r="270" spans="1:13" ht="15" customHeight="1">
      <c r="A270"/>
      <c r="B270"/>
      <c r="C270"/>
      <c r="D270"/>
      <c r="E270"/>
      <c r="F270"/>
      <c r="G270" s="101"/>
      <c r="H270" s="141"/>
      <c r="I270"/>
      <c r="J270"/>
      <c r="K270"/>
      <c r="L270"/>
      <c r="M270"/>
    </row>
    <row r="271" spans="1:13" ht="15" customHeight="1">
      <c r="A271"/>
      <c r="B271"/>
      <c r="C271"/>
      <c r="D271"/>
      <c r="E271"/>
      <c r="F271"/>
      <c r="G271" s="101"/>
      <c r="H271" s="141"/>
      <c r="I271"/>
      <c r="J271"/>
      <c r="K271"/>
      <c r="L271"/>
      <c r="M271"/>
    </row>
    <row r="272" spans="1:13" ht="15" customHeight="1">
      <c r="A272"/>
      <c r="B272"/>
      <c r="C272"/>
      <c r="D272"/>
      <c r="E272"/>
      <c r="F272"/>
      <c r="G272" s="101"/>
      <c r="H272" s="141"/>
      <c r="I272"/>
      <c r="J272"/>
      <c r="K272"/>
      <c r="L272"/>
      <c r="M272"/>
    </row>
    <row r="273" spans="1:13" ht="15" customHeight="1">
      <c r="A273"/>
      <c r="B273"/>
      <c r="C273"/>
      <c r="D273"/>
      <c r="E273"/>
      <c r="F273"/>
      <c r="G273" s="101"/>
      <c r="H273" s="141"/>
      <c r="I273"/>
      <c r="J273"/>
      <c r="K273"/>
      <c r="L273"/>
      <c r="M273"/>
    </row>
    <row r="274" spans="1:13" ht="15" customHeight="1">
      <c r="A274"/>
      <c r="B274"/>
      <c r="C274"/>
      <c r="D274"/>
      <c r="E274"/>
      <c r="F274"/>
      <c r="G274" s="101"/>
      <c r="H274" s="141"/>
      <c r="I274"/>
      <c r="J274"/>
      <c r="K274"/>
      <c r="L274"/>
      <c r="M274"/>
    </row>
    <row r="275" spans="1:13" ht="15" customHeight="1">
      <c r="A275"/>
      <c r="B275"/>
      <c r="C275"/>
      <c r="D275"/>
      <c r="E275"/>
      <c r="F275"/>
      <c r="G275" s="101"/>
      <c r="H275" s="141"/>
      <c r="I275"/>
      <c r="J275"/>
      <c r="K275"/>
      <c r="L275"/>
      <c r="M275"/>
    </row>
    <row r="276" spans="1:13" ht="15" customHeight="1">
      <c r="A276"/>
      <c r="B276"/>
      <c r="C276"/>
      <c r="D276"/>
      <c r="E276"/>
      <c r="F276"/>
      <c r="G276" s="101"/>
      <c r="H276" s="141"/>
      <c r="I276"/>
      <c r="J276"/>
      <c r="K276"/>
      <c r="L276"/>
      <c r="M276"/>
    </row>
    <row r="277" spans="1:13" ht="15" customHeight="1">
      <c r="A277"/>
      <c r="B277"/>
      <c r="C277"/>
      <c r="D277"/>
      <c r="E277"/>
      <c r="F277"/>
      <c r="G277" s="101"/>
      <c r="H277" s="141"/>
      <c r="I277"/>
      <c r="J277"/>
      <c r="K277"/>
      <c r="L277"/>
      <c r="M277"/>
    </row>
    <row r="278" spans="1:13" ht="15" customHeight="1">
      <c r="A278"/>
      <c r="B278"/>
      <c r="C278"/>
      <c r="D278"/>
      <c r="E278"/>
      <c r="F278"/>
      <c r="G278" s="101"/>
      <c r="H278" s="141"/>
      <c r="I278"/>
      <c r="J278"/>
      <c r="K278"/>
      <c r="L278"/>
      <c r="M278"/>
    </row>
    <row r="279" spans="1:13" ht="15" customHeight="1">
      <c r="A279"/>
      <c r="B279"/>
      <c r="C279"/>
      <c r="D279"/>
      <c r="E279"/>
      <c r="F279"/>
      <c r="G279" s="101"/>
      <c r="H279" s="141"/>
      <c r="I279"/>
      <c r="J279"/>
      <c r="K279"/>
      <c r="L279"/>
      <c r="M279"/>
    </row>
    <row r="280" spans="1:13" ht="15" customHeight="1">
      <c r="A280"/>
      <c r="B280"/>
      <c r="C280"/>
      <c r="D280"/>
      <c r="E280"/>
      <c r="F280"/>
      <c r="G280" s="101"/>
      <c r="H280" s="141"/>
      <c r="I280"/>
      <c r="J280"/>
      <c r="K280"/>
      <c r="L280"/>
      <c r="M280"/>
    </row>
    <row r="281" spans="1:13" ht="15" customHeight="1">
      <c r="A281"/>
      <c r="B281"/>
      <c r="C281"/>
      <c r="D281"/>
      <c r="E281"/>
      <c r="F281"/>
      <c r="G281" s="101"/>
      <c r="H281" s="141"/>
      <c r="I281"/>
      <c r="J281"/>
      <c r="K281"/>
      <c r="L281"/>
      <c r="M281"/>
    </row>
    <row r="282" spans="1:13" ht="15" customHeight="1">
      <c r="A282"/>
      <c r="B282"/>
      <c r="C282"/>
      <c r="D282"/>
      <c r="E282"/>
      <c r="F282"/>
      <c r="G282" s="101"/>
      <c r="H282" s="141"/>
      <c r="I282"/>
      <c r="J282"/>
      <c r="K282"/>
      <c r="L282"/>
      <c r="M282"/>
    </row>
    <row r="283" spans="1:13" ht="15" customHeight="1">
      <c r="A283"/>
      <c r="B283"/>
      <c r="C283"/>
      <c r="D283"/>
      <c r="E283"/>
      <c r="F283"/>
      <c r="G283" s="101"/>
      <c r="H283" s="141"/>
      <c r="I283"/>
      <c r="J283"/>
      <c r="K283"/>
      <c r="L283"/>
      <c r="M283"/>
    </row>
    <row r="284" spans="1:13" ht="15" customHeight="1">
      <c r="A284"/>
      <c r="B284"/>
      <c r="C284"/>
      <c r="D284"/>
      <c r="E284"/>
      <c r="F284"/>
      <c r="G284" s="101"/>
      <c r="H284" s="141"/>
      <c r="I284"/>
      <c r="J284"/>
      <c r="K284"/>
      <c r="L284"/>
      <c r="M284"/>
    </row>
    <row r="285" spans="1:13" ht="15" customHeight="1">
      <c r="A285"/>
      <c r="B285"/>
      <c r="C285"/>
      <c r="D285"/>
      <c r="E285"/>
      <c r="F285"/>
      <c r="G285" s="101"/>
      <c r="H285" s="141"/>
      <c r="I285"/>
      <c r="J285"/>
      <c r="K285"/>
      <c r="L285"/>
      <c r="M285"/>
    </row>
    <row r="286" spans="1:13" ht="15" customHeight="1">
      <c r="A286"/>
      <c r="B286"/>
      <c r="C286"/>
      <c r="D286"/>
      <c r="E286"/>
      <c r="F286"/>
      <c r="G286" s="101"/>
      <c r="H286" s="141"/>
      <c r="I286"/>
      <c r="J286"/>
      <c r="K286"/>
      <c r="L286"/>
      <c r="M286"/>
    </row>
    <row r="287" spans="1:13" ht="15" customHeight="1">
      <c r="A287"/>
      <c r="B287"/>
      <c r="C287"/>
      <c r="D287"/>
      <c r="E287"/>
      <c r="F287"/>
      <c r="G287" s="101"/>
      <c r="H287" s="141"/>
      <c r="I287"/>
      <c r="J287"/>
      <c r="K287"/>
      <c r="L287"/>
      <c r="M287"/>
    </row>
    <row r="288" spans="1:13" ht="15" customHeight="1">
      <c r="A288"/>
      <c r="B288"/>
      <c r="C288"/>
      <c r="D288"/>
      <c r="E288"/>
      <c r="F288"/>
      <c r="G288" s="101"/>
      <c r="H288" s="141"/>
      <c r="I288"/>
      <c r="J288"/>
      <c r="K288"/>
      <c r="L288"/>
      <c r="M288"/>
    </row>
    <row r="289" spans="1:13" ht="15" customHeight="1">
      <c r="A289"/>
      <c r="B289"/>
      <c r="C289"/>
      <c r="D289"/>
      <c r="E289"/>
      <c r="F289"/>
      <c r="G289" s="101"/>
      <c r="H289" s="141"/>
      <c r="I289"/>
      <c r="J289"/>
      <c r="K289"/>
      <c r="L289"/>
      <c r="M289"/>
    </row>
    <row r="290" spans="1:13" ht="15" customHeight="1">
      <c r="A290"/>
      <c r="B290"/>
      <c r="C290"/>
      <c r="D290"/>
      <c r="E290"/>
      <c r="F290"/>
      <c r="G290" s="101"/>
      <c r="H290" s="141"/>
      <c r="I290"/>
      <c r="J290"/>
      <c r="K290"/>
      <c r="L290"/>
      <c r="M290"/>
    </row>
    <row r="291" spans="1:13" ht="15" customHeight="1">
      <c r="A291"/>
      <c r="B291"/>
      <c r="C291"/>
      <c r="D291"/>
      <c r="E291"/>
      <c r="F291"/>
      <c r="G291" s="101"/>
      <c r="H291" s="141"/>
      <c r="I291"/>
      <c r="J291"/>
      <c r="K291"/>
      <c r="L291"/>
      <c r="M291"/>
    </row>
    <row r="292" spans="1:13" ht="15" customHeight="1">
      <c r="A292"/>
      <c r="B292"/>
      <c r="C292"/>
      <c r="D292"/>
      <c r="E292"/>
      <c r="F292"/>
      <c r="G292" s="101"/>
      <c r="H292" s="141"/>
      <c r="I292"/>
      <c r="J292"/>
      <c r="K292"/>
      <c r="L292"/>
      <c r="M292"/>
    </row>
    <row r="293" spans="1:13" ht="15" customHeight="1">
      <c r="A293"/>
      <c r="B293"/>
      <c r="C293"/>
      <c r="D293"/>
      <c r="E293"/>
      <c r="F293"/>
      <c r="G293" s="101"/>
      <c r="H293" s="141"/>
      <c r="I293"/>
      <c r="J293"/>
      <c r="K293"/>
      <c r="L293"/>
      <c r="M293"/>
    </row>
    <row r="294" spans="1:13" ht="15" customHeight="1">
      <c r="A294"/>
      <c r="B294"/>
      <c r="C294"/>
      <c r="D294"/>
      <c r="E294"/>
      <c r="F294"/>
      <c r="G294" s="101"/>
      <c r="H294" s="141"/>
      <c r="I294"/>
      <c r="J294"/>
      <c r="K294"/>
      <c r="L294"/>
      <c r="M294"/>
    </row>
    <row r="295" spans="1:13" ht="15" customHeight="1">
      <c r="A295"/>
      <c r="B295"/>
      <c r="C295"/>
      <c r="D295"/>
      <c r="E295"/>
      <c r="F295"/>
      <c r="G295" s="101"/>
      <c r="H295" s="141"/>
      <c r="I295"/>
      <c r="J295"/>
      <c r="K295"/>
      <c r="L295"/>
      <c r="M295"/>
    </row>
    <row r="296" spans="1:13" ht="15" customHeight="1">
      <c r="A296"/>
      <c r="B296"/>
      <c r="C296"/>
      <c r="D296"/>
      <c r="E296"/>
      <c r="F296"/>
      <c r="G296" s="101"/>
      <c r="H296" s="141"/>
      <c r="I296"/>
      <c r="J296"/>
      <c r="K296"/>
      <c r="L296"/>
      <c r="M296"/>
    </row>
    <row r="297" spans="1:13" ht="15" customHeight="1">
      <c r="A297"/>
      <c r="B297"/>
      <c r="C297"/>
      <c r="D297"/>
      <c r="E297"/>
      <c r="F297"/>
      <c r="G297" s="101"/>
      <c r="H297" s="141"/>
      <c r="I297"/>
      <c r="J297"/>
      <c r="K297"/>
      <c r="L297"/>
      <c r="M297"/>
    </row>
    <row r="298" spans="1:13" ht="15" customHeight="1">
      <c r="A298"/>
      <c r="B298"/>
      <c r="C298"/>
      <c r="D298"/>
      <c r="E298"/>
      <c r="F298"/>
      <c r="G298" s="101"/>
      <c r="H298" s="141"/>
      <c r="I298"/>
      <c r="J298"/>
      <c r="K298"/>
      <c r="L298"/>
      <c r="M298"/>
    </row>
    <row r="299" spans="1:13" ht="15" customHeight="1">
      <c r="A299"/>
      <c r="B299"/>
      <c r="C299"/>
      <c r="D299"/>
      <c r="E299"/>
      <c r="F299"/>
      <c r="G299" s="101"/>
      <c r="H299" s="141"/>
      <c r="I299"/>
      <c r="J299"/>
      <c r="K299"/>
      <c r="L299"/>
      <c r="M299"/>
    </row>
    <row r="300" spans="1:13" ht="15" customHeight="1">
      <c r="A300"/>
      <c r="B300"/>
      <c r="C300"/>
      <c r="D300"/>
      <c r="E300"/>
      <c r="F300"/>
      <c r="G300" s="101"/>
      <c r="H300" s="141"/>
      <c r="I300"/>
      <c r="J300"/>
      <c r="K300"/>
      <c r="L300"/>
      <c r="M300"/>
    </row>
    <row r="301" spans="1:13" ht="15" customHeight="1">
      <c r="A301"/>
      <c r="B301"/>
      <c r="C301"/>
      <c r="D301"/>
      <c r="E301"/>
      <c r="F301"/>
      <c r="G301" s="101"/>
      <c r="H301" s="141"/>
      <c r="I301"/>
      <c r="J301"/>
      <c r="K301"/>
      <c r="L301"/>
      <c r="M301"/>
    </row>
    <row r="302" spans="1:13" ht="15" customHeight="1">
      <c r="A302"/>
      <c r="B302"/>
      <c r="C302"/>
      <c r="D302"/>
      <c r="E302"/>
      <c r="F302"/>
      <c r="G302" s="101"/>
      <c r="H302" s="141"/>
      <c r="I302"/>
      <c r="J302"/>
      <c r="K302"/>
      <c r="L302"/>
      <c r="M302"/>
    </row>
    <row r="303" spans="1:13" ht="15" customHeight="1">
      <c r="A303"/>
      <c r="B303"/>
      <c r="C303"/>
      <c r="D303"/>
      <c r="E303"/>
      <c r="F303"/>
      <c r="G303" s="101"/>
      <c r="H303" s="141"/>
      <c r="I303"/>
      <c r="J303"/>
      <c r="K303"/>
      <c r="L303"/>
      <c r="M303"/>
    </row>
    <row r="304" spans="1:13" ht="15" customHeight="1">
      <c r="A304"/>
      <c r="B304"/>
      <c r="C304"/>
      <c r="D304"/>
      <c r="E304"/>
      <c r="F304"/>
      <c r="G304" s="101"/>
      <c r="H304" s="141"/>
      <c r="I304"/>
      <c r="J304"/>
      <c r="K304"/>
      <c r="L304"/>
      <c r="M304"/>
    </row>
    <row r="305" spans="1:13" ht="15" customHeight="1">
      <c r="A305"/>
      <c r="B305"/>
      <c r="C305"/>
      <c r="D305"/>
      <c r="E305"/>
      <c r="F305"/>
      <c r="G305" s="101"/>
      <c r="H305" s="141"/>
      <c r="I305"/>
      <c r="J305"/>
      <c r="K305"/>
      <c r="L305"/>
      <c r="M305"/>
    </row>
    <row r="306" spans="1:13" ht="15" customHeight="1">
      <c r="A306"/>
      <c r="B306"/>
      <c r="C306"/>
      <c r="D306"/>
      <c r="E306"/>
      <c r="F306"/>
      <c r="G306" s="101"/>
      <c r="H306" s="141"/>
      <c r="I306"/>
      <c r="J306"/>
      <c r="K306"/>
      <c r="L306"/>
      <c r="M306"/>
    </row>
    <row r="307" spans="1:13" ht="15" customHeight="1">
      <c r="A307"/>
      <c r="B307"/>
      <c r="C307"/>
      <c r="D307"/>
      <c r="E307"/>
      <c r="F307"/>
      <c r="G307" s="101"/>
      <c r="H307" s="141"/>
      <c r="I307"/>
      <c r="J307"/>
      <c r="K307"/>
      <c r="L307"/>
      <c r="M307"/>
    </row>
    <row r="308" spans="1:13" ht="15" customHeight="1">
      <c r="A308"/>
      <c r="B308"/>
      <c r="C308"/>
      <c r="D308"/>
      <c r="E308"/>
      <c r="F308"/>
      <c r="G308" s="101"/>
      <c r="H308" s="141"/>
      <c r="I308"/>
      <c r="J308"/>
      <c r="K308"/>
      <c r="L308"/>
      <c r="M308"/>
    </row>
    <row r="309" spans="1:13" ht="15" customHeight="1">
      <c r="A309"/>
      <c r="B309"/>
      <c r="C309"/>
      <c r="D309"/>
      <c r="E309"/>
      <c r="F309"/>
      <c r="G309" s="101"/>
      <c r="H309" s="141"/>
      <c r="I309"/>
      <c r="J309"/>
      <c r="K309"/>
      <c r="L309"/>
      <c r="M309"/>
    </row>
    <row r="310" spans="1:13" ht="15" customHeight="1">
      <c r="A310"/>
      <c r="B310"/>
      <c r="C310"/>
      <c r="D310"/>
      <c r="E310"/>
      <c r="F310"/>
      <c r="G310" s="101"/>
      <c r="H310" s="141"/>
      <c r="I310"/>
      <c r="J310"/>
      <c r="K310"/>
      <c r="L310"/>
      <c r="M310"/>
    </row>
    <row r="311" spans="1:13" ht="15" customHeight="1">
      <c r="A311"/>
      <c r="B311"/>
      <c r="C311"/>
      <c r="D311"/>
      <c r="E311"/>
      <c r="F311"/>
      <c r="G311" s="101"/>
      <c r="H311" s="141"/>
      <c r="I311"/>
      <c r="J311"/>
      <c r="K311"/>
      <c r="L311"/>
      <c r="M311"/>
    </row>
    <row r="312" spans="1:13" ht="15" customHeight="1">
      <c r="A312"/>
      <c r="B312"/>
      <c r="C312"/>
      <c r="D312"/>
      <c r="E312"/>
      <c r="F312"/>
      <c r="G312" s="101"/>
      <c r="H312" s="141"/>
      <c r="I312"/>
      <c r="J312"/>
      <c r="K312"/>
      <c r="L312"/>
      <c r="M312"/>
    </row>
    <row r="313" spans="1:13" ht="15" customHeight="1">
      <c r="A313"/>
      <c r="B313"/>
      <c r="C313"/>
      <c r="D313"/>
      <c r="E313"/>
      <c r="F313"/>
      <c r="G313" s="101"/>
      <c r="H313" s="141"/>
      <c r="I313"/>
      <c r="J313"/>
      <c r="K313"/>
      <c r="L313"/>
      <c r="M313"/>
    </row>
    <row r="314" spans="1:13" ht="15" customHeight="1">
      <c r="A314"/>
      <c r="B314"/>
      <c r="C314"/>
      <c r="D314"/>
      <c r="E314"/>
      <c r="F314"/>
      <c r="G314" s="101"/>
      <c r="H314" s="141"/>
      <c r="I314"/>
      <c r="J314"/>
      <c r="K314"/>
      <c r="L314"/>
      <c r="M314"/>
    </row>
    <row r="315" spans="1:13" ht="15" customHeight="1">
      <c r="A315"/>
      <c r="B315"/>
      <c r="C315"/>
      <c r="D315"/>
      <c r="E315"/>
      <c r="F315"/>
      <c r="G315" s="101"/>
      <c r="H315" s="141"/>
      <c r="I315"/>
      <c r="J315"/>
      <c r="K315"/>
      <c r="L315"/>
      <c r="M315"/>
    </row>
    <row r="316" spans="1:13" ht="15" customHeight="1">
      <c r="A316"/>
      <c r="B316"/>
      <c r="C316"/>
      <c r="D316"/>
      <c r="E316"/>
      <c r="F316"/>
      <c r="G316" s="101"/>
      <c r="H316" s="141"/>
      <c r="I316"/>
      <c r="J316"/>
      <c r="K316"/>
      <c r="L316"/>
      <c r="M316"/>
    </row>
    <row r="317" spans="1:13" ht="15" customHeight="1">
      <c r="A317"/>
      <c r="B317"/>
      <c r="C317"/>
      <c r="D317"/>
      <c r="E317"/>
      <c r="F317"/>
      <c r="G317" s="101"/>
      <c r="H317" s="141"/>
      <c r="I317"/>
      <c r="J317"/>
      <c r="K317"/>
      <c r="L317"/>
      <c r="M317"/>
    </row>
    <row r="318" spans="1:13" ht="15" customHeight="1">
      <c r="A318"/>
      <c r="B318"/>
      <c r="C318"/>
      <c r="D318"/>
      <c r="E318"/>
      <c r="F318"/>
      <c r="G318" s="101"/>
      <c r="H318" s="141"/>
      <c r="I318"/>
      <c r="J318"/>
      <c r="K318"/>
      <c r="L318"/>
      <c r="M318"/>
    </row>
    <row r="319" spans="1:13" ht="15" customHeight="1">
      <c r="A319"/>
      <c r="B319"/>
      <c r="C319"/>
      <c r="D319"/>
      <c r="E319"/>
      <c r="F319"/>
      <c r="G319" s="101"/>
      <c r="H319" s="141"/>
      <c r="I319"/>
      <c r="J319"/>
      <c r="K319"/>
      <c r="L319"/>
      <c r="M319"/>
    </row>
    <row r="320" spans="1:13" ht="15" customHeight="1">
      <c r="A320"/>
      <c r="B320"/>
      <c r="C320"/>
      <c r="D320"/>
      <c r="E320"/>
      <c r="F320"/>
      <c r="G320" s="101"/>
      <c r="H320" s="141"/>
      <c r="I320"/>
      <c r="J320"/>
      <c r="K320"/>
      <c r="L320"/>
      <c r="M320"/>
    </row>
    <row r="321" spans="1:13" ht="15" customHeight="1">
      <c r="A321"/>
      <c r="B321"/>
      <c r="C321"/>
      <c r="D321"/>
      <c r="E321"/>
      <c r="F321"/>
      <c r="G321" s="101"/>
      <c r="H321" s="141"/>
      <c r="I321"/>
      <c r="J321"/>
      <c r="K321"/>
      <c r="L321"/>
      <c r="M321"/>
    </row>
    <row r="322" spans="1:13" ht="15" customHeight="1">
      <c r="A322"/>
      <c r="B322"/>
      <c r="C322"/>
      <c r="D322"/>
      <c r="E322"/>
      <c r="F322"/>
      <c r="G322" s="101"/>
      <c r="H322" s="141"/>
      <c r="I322"/>
      <c r="J322"/>
      <c r="K322"/>
      <c r="L322"/>
      <c r="M322"/>
    </row>
    <row r="323" spans="1:13" ht="15" customHeight="1">
      <c r="A323"/>
      <c r="B323"/>
      <c r="C323"/>
      <c r="D323"/>
      <c r="E323"/>
      <c r="F323"/>
      <c r="G323" s="101"/>
      <c r="H323" s="141"/>
      <c r="I323"/>
      <c r="J323"/>
      <c r="K323"/>
      <c r="L323"/>
      <c r="M323"/>
    </row>
    <row r="324" spans="1:13" ht="15" customHeight="1">
      <c r="A324"/>
      <c r="B324"/>
      <c r="C324"/>
      <c r="D324"/>
      <c r="E324"/>
      <c r="F324"/>
      <c r="G324" s="101"/>
      <c r="H324" s="141"/>
      <c r="I324"/>
      <c r="J324"/>
      <c r="K324"/>
      <c r="L324"/>
      <c r="M324"/>
    </row>
    <row r="325" spans="1:13" ht="15" customHeight="1">
      <c r="A325"/>
      <c r="B325"/>
      <c r="C325"/>
      <c r="D325"/>
      <c r="E325"/>
      <c r="F325"/>
      <c r="G325" s="101"/>
      <c r="H325" s="141"/>
      <c r="I325"/>
      <c r="J325"/>
      <c r="K325"/>
      <c r="L325"/>
      <c r="M325"/>
    </row>
    <row r="326" spans="1:13" ht="15" customHeight="1">
      <c r="A326"/>
      <c r="B326"/>
      <c r="C326"/>
      <c r="D326"/>
      <c r="E326"/>
      <c r="F326"/>
      <c r="G326" s="101"/>
      <c r="H326" s="141"/>
      <c r="I326"/>
      <c r="J326"/>
      <c r="K326"/>
      <c r="L326"/>
      <c r="M326"/>
    </row>
    <row r="327" spans="1:13" ht="15" customHeight="1">
      <c r="A327"/>
      <c r="B327"/>
      <c r="C327"/>
      <c r="D327"/>
      <c r="E327"/>
      <c r="F327"/>
      <c r="G327" s="101"/>
      <c r="H327" s="141"/>
      <c r="I327"/>
      <c r="J327"/>
      <c r="K327"/>
      <c r="L327"/>
      <c r="M327"/>
    </row>
    <row r="328" spans="1:13" ht="15" customHeight="1">
      <c r="A328"/>
      <c r="B328"/>
      <c r="C328"/>
      <c r="D328"/>
      <c r="E328"/>
      <c r="F328"/>
      <c r="G328" s="101"/>
      <c r="H328" s="141"/>
      <c r="I328"/>
      <c r="J328"/>
      <c r="K328"/>
      <c r="L328"/>
      <c r="M328"/>
    </row>
    <row r="329" spans="1:13" ht="15" customHeight="1">
      <c r="A329"/>
      <c r="B329"/>
      <c r="C329"/>
      <c r="D329"/>
      <c r="E329"/>
      <c r="F329"/>
      <c r="G329" s="101"/>
      <c r="H329" s="141"/>
      <c r="I329"/>
      <c r="J329"/>
      <c r="K329"/>
      <c r="L329"/>
      <c r="M329"/>
    </row>
    <row r="330" spans="1:13" ht="15" customHeight="1">
      <c r="A330"/>
      <c r="B330"/>
      <c r="C330"/>
      <c r="D330"/>
      <c r="E330"/>
      <c r="F330"/>
      <c r="G330" s="101"/>
      <c r="H330" s="141"/>
      <c r="I330"/>
      <c r="J330"/>
      <c r="K330"/>
      <c r="L330"/>
      <c r="M330"/>
    </row>
    <row r="331" spans="1:13" ht="15" customHeight="1">
      <c r="A331"/>
      <c r="B331"/>
      <c r="C331"/>
      <c r="D331"/>
      <c r="E331"/>
      <c r="F331"/>
      <c r="G331" s="101"/>
      <c r="H331" s="141"/>
      <c r="I331"/>
      <c r="J331"/>
      <c r="K331"/>
      <c r="L331"/>
      <c r="M331"/>
    </row>
    <row r="332" spans="1:13" ht="15" customHeight="1">
      <c r="A332"/>
      <c r="B332"/>
      <c r="C332"/>
      <c r="D332"/>
      <c r="E332"/>
      <c r="F332"/>
      <c r="G332" s="101"/>
      <c r="H332" s="141"/>
      <c r="I332"/>
      <c r="J332"/>
      <c r="K332"/>
      <c r="L332"/>
      <c r="M332"/>
    </row>
    <row r="333" spans="1:13" ht="15" customHeight="1">
      <c r="A333"/>
      <c r="B333"/>
      <c r="C333"/>
      <c r="D333"/>
      <c r="E333"/>
      <c r="F333"/>
      <c r="G333" s="101"/>
      <c r="H333" s="141"/>
      <c r="I333"/>
      <c r="J333"/>
      <c r="K333"/>
      <c r="L333"/>
      <c r="M333"/>
    </row>
    <row r="334" spans="1:13" ht="15" customHeight="1">
      <c r="A334"/>
      <c r="B334"/>
      <c r="C334"/>
      <c r="D334"/>
      <c r="E334"/>
      <c r="F334"/>
      <c r="G334" s="101"/>
      <c r="H334" s="141"/>
      <c r="I334"/>
      <c r="J334"/>
      <c r="K334"/>
      <c r="L334"/>
      <c r="M334"/>
    </row>
    <row r="335" spans="1:13" ht="15" customHeight="1">
      <c r="A335"/>
      <c r="B335"/>
      <c r="C335"/>
      <c r="D335"/>
      <c r="E335"/>
      <c r="F335"/>
      <c r="G335" s="101"/>
      <c r="H335" s="141"/>
      <c r="I335"/>
      <c r="J335"/>
      <c r="K335"/>
      <c r="L335"/>
      <c r="M335"/>
    </row>
    <row r="336" spans="1:13" ht="15" customHeight="1">
      <c r="A336"/>
      <c r="B336"/>
      <c r="C336"/>
      <c r="D336"/>
      <c r="E336"/>
      <c r="F336"/>
      <c r="G336" s="101"/>
      <c r="H336" s="141"/>
      <c r="I336"/>
      <c r="J336"/>
      <c r="K336"/>
      <c r="L336"/>
      <c r="M336"/>
    </row>
  </sheetData>
  <sheetProtection/>
  <printOptions/>
  <pageMargins left="0" right="0.26" top="0.25" bottom="0.2" header="0.25" footer="0.2"/>
  <pageSetup fitToHeight="1" fitToWidth="1" horizontalDpi="600" verticalDpi="600" orientation="portrait" paperSize="9" scale="69" r:id="rId2"/>
  <headerFooter alignWithMargins="0">
    <oddFooter>&amp;C&amp;D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8"/>
  <sheetViews>
    <sheetView showGridLines="0" tabSelected="1" zoomScale="80" zoomScaleNormal="80" zoomScalePageLayoutView="0" workbookViewId="0" topLeftCell="A1">
      <selection activeCell="E43" sqref="E43"/>
    </sheetView>
  </sheetViews>
  <sheetFormatPr defaultColWidth="9.140625" defaultRowHeight="12.75"/>
  <cols>
    <col min="1" max="1" width="9.140625" style="1" customWidth="1"/>
    <col min="2" max="4" width="3.7109375" style="1" customWidth="1"/>
    <col min="5" max="5" width="59.8515625" style="1" customWidth="1"/>
    <col min="6" max="6" width="13.00390625" style="1" customWidth="1"/>
    <col min="7" max="7" width="10.28125" style="1" customWidth="1"/>
    <col min="8" max="8" width="14.57421875" style="1" customWidth="1"/>
    <col min="9" max="9" width="2.7109375" style="1" customWidth="1"/>
    <col min="10" max="10" width="6.140625" style="1" customWidth="1"/>
    <col min="11" max="16384" width="9.140625" style="1" customWidth="1"/>
  </cols>
  <sheetData>
    <row r="1" ht="15" customHeight="1"/>
    <row r="2" spans="8:9" ht="15" customHeight="1">
      <c r="H2" s="2" t="s">
        <v>627</v>
      </c>
      <c r="I2" s="27"/>
    </row>
    <row r="3" ht="9.75" customHeight="1">
      <c r="I3" s="27"/>
    </row>
    <row r="4" ht="15" customHeight="1">
      <c r="I4" s="27"/>
    </row>
    <row r="5" spans="2:9" ht="15" customHeight="1">
      <c r="B5" s="80"/>
      <c r="I5" s="27"/>
    </row>
    <row r="6" spans="2:9" ht="13.5" customHeight="1">
      <c r="B6" s="80" t="s">
        <v>569</v>
      </c>
      <c r="G6" s="62" t="s">
        <v>425</v>
      </c>
      <c r="H6" s="64" t="s">
        <v>426</v>
      </c>
      <c r="I6" s="27"/>
    </row>
    <row r="7" spans="7:9" ht="13.5" customHeight="1">
      <c r="G7" s="185">
        <v>2009</v>
      </c>
      <c r="H7" s="167">
        <v>2008</v>
      </c>
      <c r="I7" s="27"/>
    </row>
    <row r="8" spans="6:9" ht="13.5" customHeight="1">
      <c r="F8" s="6" t="s">
        <v>441</v>
      </c>
      <c r="G8" s="62" t="s">
        <v>335</v>
      </c>
      <c r="H8" s="64" t="s">
        <v>335</v>
      </c>
      <c r="I8" s="27"/>
    </row>
    <row r="9" spans="2:9" ht="6" customHeight="1">
      <c r="B9" s="46"/>
      <c r="C9" s="4"/>
      <c r="D9" s="4"/>
      <c r="E9" s="4"/>
      <c r="F9" s="4"/>
      <c r="G9" s="11"/>
      <c r="H9" s="4"/>
      <c r="I9" s="27"/>
    </row>
    <row r="10" spans="7:9" ht="6" customHeight="1">
      <c r="G10" s="2"/>
      <c r="I10" s="27"/>
    </row>
    <row r="11" spans="2:9" ht="20.25" customHeight="1" thickBot="1">
      <c r="B11" s="2" t="s">
        <v>66</v>
      </c>
      <c r="G11" s="198">
        <v>10674</v>
      </c>
      <c r="H11" s="199">
        <v>12919.046970000001</v>
      </c>
      <c r="I11" s="40"/>
    </row>
    <row r="12" spans="7:9" ht="9" customHeight="1" thickTop="1">
      <c r="G12" s="17"/>
      <c r="H12" s="16"/>
      <c r="I12" s="40"/>
    </row>
    <row r="13" spans="2:9" ht="13.5" customHeight="1">
      <c r="B13" s="38" t="s">
        <v>224</v>
      </c>
      <c r="C13" s="9"/>
      <c r="D13" s="9"/>
      <c r="E13" s="9"/>
      <c r="F13" s="85"/>
      <c r="G13" s="40">
        <v>10094</v>
      </c>
      <c r="H13" s="41">
        <v>12590.046970000001</v>
      </c>
      <c r="I13" s="40"/>
    </row>
    <row r="14" spans="2:9" ht="13.5" customHeight="1" hidden="1">
      <c r="B14" s="139" t="s">
        <v>192</v>
      </c>
      <c r="C14" s="9"/>
      <c r="D14" s="9"/>
      <c r="E14" s="9"/>
      <c r="F14" s="85"/>
      <c r="G14" s="40" t="e">
        <v>#VALUE!</v>
      </c>
      <c r="H14" s="41" t="e">
        <v>#VALUE!</v>
      </c>
      <c r="I14" s="40"/>
    </row>
    <row r="15" spans="2:9" ht="13.5" customHeight="1" hidden="1">
      <c r="B15" s="139" t="s">
        <v>193</v>
      </c>
      <c r="C15" s="9"/>
      <c r="D15" s="9"/>
      <c r="E15" s="9"/>
      <c r="F15" s="85"/>
      <c r="G15" s="40" t="e">
        <v>#VALUE!</v>
      </c>
      <c r="H15" s="41" t="e">
        <v>#VALUE!</v>
      </c>
      <c r="I15" s="40"/>
    </row>
    <row r="16" spans="2:9" ht="3.75" customHeight="1">
      <c r="B16" s="139"/>
      <c r="C16" s="9"/>
      <c r="D16" s="9"/>
      <c r="E16" s="9"/>
      <c r="F16" s="85"/>
      <c r="G16" s="40"/>
      <c r="H16" s="41"/>
      <c r="I16" s="40"/>
    </row>
    <row r="17" spans="2:9" ht="13.5" customHeight="1">
      <c r="B17" s="9" t="s">
        <v>191</v>
      </c>
      <c r="C17" s="9"/>
      <c r="D17" s="9"/>
      <c r="E17" s="9"/>
      <c r="F17" s="10"/>
      <c r="G17" s="144">
        <f>-5917-131</f>
        <v>-6048</v>
      </c>
      <c r="H17" s="18">
        <v>-5515.57262</v>
      </c>
      <c r="I17" s="40"/>
    </row>
    <row r="18" spans="2:9" ht="13.5" customHeight="1" hidden="1">
      <c r="B18" s="139" t="s">
        <v>192</v>
      </c>
      <c r="C18" s="9"/>
      <c r="D18" s="9"/>
      <c r="E18" s="9"/>
      <c r="F18" s="10"/>
      <c r="G18" s="161" t="e">
        <v>#VALUE!</v>
      </c>
      <c r="H18" s="195" t="e">
        <v>#VALUE!</v>
      </c>
      <c r="I18" s="40"/>
    </row>
    <row r="19" spans="2:9" ht="13.5" customHeight="1" hidden="1">
      <c r="B19" s="139" t="s">
        <v>193</v>
      </c>
      <c r="C19" s="9"/>
      <c r="D19" s="9"/>
      <c r="E19" s="9"/>
      <c r="F19" s="10"/>
      <c r="G19" s="162" t="e">
        <v>#VALUE!</v>
      </c>
      <c r="H19" s="196" t="e">
        <v>#VALUE!</v>
      </c>
      <c r="I19" s="40"/>
    </row>
    <row r="20" spans="2:9" ht="3.75" customHeight="1">
      <c r="B20" s="139"/>
      <c r="C20" s="9"/>
      <c r="D20" s="9"/>
      <c r="E20" s="9"/>
      <c r="F20" s="10"/>
      <c r="G20" s="40"/>
      <c r="H20" s="41"/>
      <c r="I20" s="40"/>
    </row>
    <row r="21" spans="2:9" ht="3" customHeight="1" hidden="1">
      <c r="B21" s="9"/>
      <c r="C21" s="9"/>
      <c r="D21" s="9"/>
      <c r="E21" s="9"/>
      <c r="F21" s="10"/>
      <c r="G21" s="144"/>
      <c r="H21" s="18"/>
      <c r="I21" s="40"/>
    </row>
    <row r="22" spans="2:9" ht="3" customHeight="1" hidden="1">
      <c r="B22" s="9"/>
      <c r="C22" s="9"/>
      <c r="D22" s="9"/>
      <c r="E22" s="9"/>
      <c r="F22" s="10"/>
      <c r="G22" s="40"/>
      <c r="H22" s="41"/>
      <c r="I22" s="40"/>
    </row>
    <row r="23" spans="2:9" ht="13.5" customHeight="1">
      <c r="B23" s="38" t="s">
        <v>82</v>
      </c>
      <c r="C23" s="9"/>
      <c r="D23" s="9"/>
      <c r="E23" s="9"/>
      <c r="F23" s="10"/>
      <c r="G23" s="40">
        <f>+G13+G17</f>
        <v>4046</v>
      </c>
      <c r="H23" s="41">
        <v>7074.474350000001</v>
      </c>
      <c r="I23" s="41"/>
    </row>
    <row r="24" spans="2:9" ht="3" customHeight="1">
      <c r="B24" s="38"/>
      <c r="C24" s="9"/>
      <c r="D24" s="9"/>
      <c r="E24" s="9"/>
      <c r="F24" s="10"/>
      <c r="G24" s="40"/>
      <c r="H24" s="41"/>
      <c r="I24" s="41"/>
    </row>
    <row r="25" spans="2:9" ht="17.25" customHeight="1">
      <c r="B25" s="9" t="s">
        <v>46</v>
      </c>
      <c r="C25" s="9"/>
      <c r="D25" s="9"/>
      <c r="E25" s="9"/>
      <c r="F25" s="10"/>
      <c r="G25" s="40">
        <v>916</v>
      </c>
      <c r="H25" s="41">
        <v>459.66384000000005</v>
      </c>
      <c r="I25" s="40"/>
    </row>
    <row r="26" spans="2:9" ht="18.75" customHeight="1">
      <c r="B26" s="9" t="s">
        <v>114</v>
      </c>
      <c r="C26" s="9"/>
      <c r="D26" s="9"/>
      <c r="E26" s="9"/>
      <c r="F26" s="10"/>
      <c r="G26" s="40">
        <f>-1386+131</f>
        <v>-1255</v>
      </c>
      <c r="H26" s="41">
        <v>-856</v>
      </c>
      <c r="I26" s="40"/>
    </row>
    <row r="27" spans="2:9" ht="6" customHeight="1">
      <c r="B27" s="9"/>
      <c r="C27" s="9"/>
      <c r="D27" s="9"/>
      <c r="E27" s="9"/>
      <c r="F27" s="10"/>
      <c r="G27" s="144"/>
      <c r="H27" s="18"/>
      <c r="I27" s="40"/>
    </row>
    <row r="28" spans="2:9" ht="13.5" customHeight="1" hidden="1">
      <c r="B28" s="9" t="s">
        <v>21</v>
      </c>
      <c r="C28" s="9"/>
      <c r="D28" s="9"/>
      <c r="E28" s="9"/>
      <c r="F28" s="10"/>
      <c r="G28" s="144">
        <v>0</v>
      </c>
      <c r="H28" s="18">
        <v>0</v>
      </c>
      <c r="I28" s="40"/>
    </row>
    <row r="29" spans="2:9" ht="13.5" customHeight="1" hidden="1">
      <c r="B29" s="9" t="s">
        <v>437</v>
      </c>
      <c r="C29" s="9"/>
      <c r="D29" s="9"/>
      <c r="E29" s="9"/>
      <c r="F29" s="10"/>
      <c r="G29" s="40">
        <v>-1386</v>
      </c>
      <c r="H29" s="41">
        <v>-856</v>
      </c>
      <c r="I29" s="40"/>
    </row>
    <row r="30" spans="2:9" ht="11.25" customHeight="1">
      <c r="B30" s="9"/>
      <c r="C30" s="9"/>
      <c r="D30" s="9"/>
      <c r="E30" s="9"/>
      <c r="F30" s="10"/>
      <c r="G30" s="40"/>
      <c r="H30" s="41"/>
      <c r="I30" s="40"/>
    </row>
    <row r="31" spans="2:9" ht="13.5" customHeight="1" hidden="1">
      <c r="B31" s="139" t="s">
        <v>192</v>
      </c>
      <c r="C31" s="9"/>
      <c r="D31" s="9"/>
      <c r="E31" s="9"/>
      <c r="F31" s="10"/>
      <c r="G31" s="200" t="e">
        <v>#VALUE!</v>
      </c>
      <c r="H31" s="201" t="e">
        <v>#VALUE!</v>
      </c>
      <c r="I31" s="40"/>
    </row>
    <row r="32" spans="2:9" ht="13.5" customHeight="1" hidden="1">
      <c r="B32" s="139" t="s">
        <v>193</v>
      </c>
      <c r="C32" s="9"/>
      <c r="D32" s="9"/>
      <c r="E32" s="9"/>
      <c r="F32" s="10"/>
      <c r="G32" s="200" t="e">
        <v>#VALUE!</v>
      </c>
      <c r="H32" s="201" t="e">
        <v>#VALUE!</v>
      </c>
      <c r="I32" s="40"/>
    </row>
    <row r="33" spans="2:9" ht="1.5" customHeight="1">
      <c r="B33" s="9"/>
      <c r="C33" s="9"/>
      <c r="D33" s="9"/>
      <c r="E33" s="9"/>
      <c r="F33" s="10"/>
      <c r="G33" s="40"/>
      <c r="H33" s="40"/>
      <c r="I33" s="40"/>
    </row>
    <row r="34" spans="2:9" ht="0.75" customHeight="1">
      <c r="B34" s="9"/>
      <c r="C34" s="9"/>
      <c r="D34" s="9"/>
      <c r="E34" s="9"/>
      <c r="F34" s="10"/>
      <c r="G34" s="40"/>
      <c r="H34" s="40"/>
      <c r="I34" s="40"/>
    </row>
    <row r="35" spans="2:9" ht="13.5" customHeight="1">
      <c r="B35" s="38" t="s">
        <v>328</v>
      </c>
      <c r="C35" s="9"/>
      <c r="D35" s="9"/>
      <c r="E35" s="9"/>
      <c r="F35" s="85"/>
      <c r="G35" s="40">
        <f>+G23+G25+G26</f>
        <v>3707</v>
      </c>
      <c r="H35" s="41">
        <v>6678.1381900000015</v>
      </c>
      <c r="I35" s="40"/>
    </row>
    <row r="36" spans="2:9" ht="13.5" customHeight="1" hidden="1">
      <c r="B36" s="139" t="s">
        <v>192</v>
      </c>
      <c r="C36" s="9"/>
      <c r="D36" s="9"/>
      <c r="E36" s="9"/>
      <c r="F36" s="85"/>
      <c r="G36" s="160" t="e">
        <v>#VALUE!</v>
      </c>
      <c r="H36" s="195" t="e">
        <v>#VALUE!</v>
      </c>
      <c r="I36" s="40"/>
    </row>
    <row r="37" spans="2:9" ht="13.5" customHeight="1" hidden="1">
      <c r="B37" s="139" t="s">
        <v>193</v>
      </c>
      <c r="C37" s="9"/>
      <c r="D37" s="9"/>
      <c r="E37" s="9"/>
      <c r="F37" s="85"/>
      <c r="G37" s="162" t="e">
        <v>#VALUE!</v>
      </c>
      <c r="H37" s="196" t="e">
        <v>#VALUE!</v>
      </c>
      <c r="I37" s="40"/>
    </row>
    <row r="38" spans="2:9" ht="5.25" customHeight="1">
      <c r="B38" s="38"/>
      <c r="C38" s="9"/>
      <c r="D38" s="9"/>
      <c r="E38" s="9"/>
      <c r="F38" s="85"/>
      <c r="G38" s="40"/>
      <c r="H38" s="41"/>
      <c r="I38" s="40"/>
    </row>
    <row r="39" spans="2:9" ht="13.5" customHeight="1">
      <c r="B39" s="9" t="s">
        <v>240</v>
      </c>
      <c r="C39" s="9"/>
      <c r="D39" s="9"/>
      <c r="E39" s="9"/>
      <c r="F39" s="85"/>
      <c r="G39" s="40">
        <v>414</v>
      </c>
      <c r="H39" s="41">
        <v>167.7639</v>
      </c>
      <c r="I39" s="40"/>
    </row>
    <row r="40" spans="2:9" ht="13.5" customHeight="1">
      <c r="B40" s="9" t="s">
        <v>443</v>
      </c>
      <c r="C40" s="9"/>
      <c r="D40" s="9"/>
      <c r="E40" s="9"/>
      <c r="F40" s="10"/>
      <c r="G40" s="40">
        <v>-385</v>
      </c>
      <c r="H40" s="41">
        <v>-437.97294</v>
      </c>
      <c r="I40" s="40"/>
    </row>
    <row r="41" spans="2:9" ht="15" customHeight="1">
      <c r="B41" s="9" t="s">
        <v>587</v>
      </c>
      <c r="C41" s="9"/>
      <c r="D41" s="9"/>
      <c r="E41" s="9"/>
      <c r="F41" s="10"/>
      <c r="G41" s="144">
        <v>147</v>
      </c>
      <c r="H41" s="18">
        <v>461</v>
      </c>
      <c r="I41" s="40"/>
    </row>
    <row r="42" spans="2:9" ht="3" customHeight="1">
      <c r="B42" s="9"/>
      <c r="C42" s="9"/>
      <c r="D42" s="9"/>
      <c r="E42" s="9"/>
      <c r="F42" s="10"/>
      <c r="G42" s="40"/>
      <c r="H42" s="41"/>
      <c r="I42" s="40"/>
    </row>
    <row r="43" spans="2:9" ht="13.5" customHeight="1">
      <c r="B43" s="38" t="s">
        <v>401</v>
      </c>
      <c r="C43" s="9"/>
      <c r="D43" s="9"/>
      <c r="E43" s="9"/>
      <c r="F43" s="10"/>
      <c r="G43" s="40">
        <v>3883</v>
      </c>
      <c r="H43" s="41">
        <v>6868.929150000002</v>
      </c>
      <c r="I43" s="40"/>
    </row>
    <row r="44" spans="2:9" ht="13.5" customHeight="1">
      <c r="B44" s="9" t="s">
        <v>179</v>
      </c>
      <c r="C44" s="9"/>
      <c r="D44" s="9"/>
      <c r="E44" s="9"/>
      <c r="F44" s="85">
        <v>3</v>
      </c>
      <c r="G44" s="144">
        <v>514</v>
      </c>
      <c r="H44" s="18">
        <v>161.54479999999998</v>
      </c>
      <c r="I44" s="40"/>
    </row>
    <row r="45" spans="2:9" ht="15" customHeight="1">
      <c r="B45" s="38" t="s">
        <v>367</v>
      </c>
      <c r="C45" s="9"/>
      <c r="D45" s="9"/>
      <c r="E45" s="9"/>
      <c r="F45" s="9"/>
      <c r="G45" s="40">
        <v>4397</v>
      </c>
      <c r="H45" s="41">
        <v>7031.473950000001</v>
      </c>
      <c r="I45" s="40"/>
    </row>
    <row r="46" spans="2:9" ht="6" customHeight="1">
      <c r="B46" s="38"/>
      <c r="C46" s="9"/>
      <c r="D46" s="9"/>
      <c r="E46" s="9"/>
      <c r="F46" s="9"/>
      <c r="G46" s="40"/>
      <c r="H46" s="41"/>
      <c r="I46" s="40"/>
    </row>
    <row r="47" spans="2:9" ht="13.5" customHeight="1">
      <c r="B47" s="9" t="s">
        <v>99</v>
      </c>
      <c r="C47" s="9"/>
      <c r="D47" s="9"/>
      <c r="E47" s="9"/>
      <c r="F47" s="85"/>
      <c r="G47" s="40">
        <v>-1727</v>
      </c>
      <c r="H47" s="41">
        <v>-2084.20826</v>
      </c>
      <c r="I47" s="40"/>
    </row>
    <row r="48" spans="2:9" ht="2.25" customHeight="1">
      <c r="B48" s="9"/>
      <c r="C48" s="9"/>
      <c r="D48" s="9"/>
      <c r="E48" s="9"/>
      <c r="F48" s="10"/>
      <c r="G48" s="144"/>
      <c r="H48" s="18"/>
      <c r="I48" s="40"/>
    </row>
    <row r="49" spans="2:9" ht="16.5" customHeight="1">
      <c r="B49" s="38" t="s">
        <v>588</v>
      </c>
      <c r="C49" s="9"/>
      <c r="D49" s="9"/>
      <c r="E49" s="9"/>
      <c r="F49" s="10"/>
      <c r="G49" s="40">
        <v>2670</v>
      </c>
      <c r="H49" s="41">
        <v>4947.265690000002</v>
      </c>
      <c r="I49" s="40"/>
    </row>
    <row r="50" spans="2:9" ht="6" customHeight="1" thickBot="1">
      <c r="B50" s="9"/>
      <c r="C50" s="9"/>
      <c r="D50" s="9"/>
      <c r="E50" s="9"/>
      <c r="F50" s="10"/>
      <c r="G50" s="142"/>
      <c r="H50" s="143"/>
      <c r="I50" s="40"/>
    </row>
    <row r="51" spans="2:9" ht="7.5" customHeight="1">
      <c r="B51" s="9"/>
      <c r="C51" s="9"/>
      <c r="D51" s="9"/>
      <c r="E51" s="9"/>
      <c r="F51" s="10"/>
      <c r="G51" s="40"/>
      <c r="H51" s="41"/>
      <c r="I51" s="40"/>
    </row>
    <row r="52" spans="2:9" ht="17.25" customHeight="1">
      <c r="B52" s="38" t="s">
        <v>490</v>
      </c>
      <c r="C52" s="9"/>
      <c r="D52" s="9"/>
      <c r="E52" s="9"/>
      <c r="F52" s="10"/>
      <c r="G52" s="40"/>
      <c r="H52" s="41"/>
      <c r="I52" s="40"/>
    </row>
    <row r="53" spans="2:10" ht="16.5" customHeight="1">
      <c r="B53" s="9" t="s">
        <v>491</v>
      </c>
      <c r="C53" s="9"/>
      <c r="D53" s="9"/>
      <c r="E53" s="9"/>
      <c r="F53" s="10"/>
      <c r="G53" s="40">
        <v>-198</v>
      </c>
      <c r="H53" s="41">
        <v>460.131</v>
      </c>
      <c r="I53" s="40"/>
      <c r="J53" s="9"/>
    </row>
    <row r="54" spans="2:10" ht="19.5" customHeight="1">
      <c r="B54" s="1" t="s">
        <v>289</v>
      </c>
      <c r="G54" s="40">
        <v>2868</v>
      </c>
      <c r="H54" s="41">
        <v>4487.134690000002</v>
      </c>
      <c r="I54" s="40"/>
      <c r="J54" s="9"/>
    </row>
    <row r="55" spans="2:9" ht="3.75" customHeight="1">
      <c r="B55" s="38"/>
      <c r="C55" s="9"/>
      <c r="D55" s="9"/>
      <c r="E55" s="9"/>
      <c r="F55" s="85"/>
      <c r="G55" s="144"/>
      <c r="H55" s="144"/>
      <c r="I55" s="40"/>
    </row>
    <row r="56" spans="2:9" ht="15" customHeight="1">
      <c r="B56" s="38"/>
      <c r="C56" s="9"/>
      <c r="D56" s="9"/>
      <c r="E56" s="9"/>
      <c r="F56" s="85"/>
      <c r="G56" s="40">
        <v>2670</v>
      </c>
      <c r="H56" s="41">
        <v>4947.265690000002</v>
      </c>
      <c r="I56" s="40"/>
    </row>
    <row r="57" spans="2:9" ht="3.75" customHeight="1" thickBot="1">
      <c r="B57" s="38"/>
      <c r="C57" s="9"/>
      <c r="D57" s="9"/>
      <c r="E57" s="9"/>
      <c r="F57" s="85"/>
      <c r="G57" s="168"/>
      <c r="H57" s="168"/>
      <c r="I57" s="27"/>
    </row>
    <row r="58" spans="2:9" ht="15" customHeight="1" thickTop="1">
      <c r="B58" s="38"/>
      <c r="C58" s="9"/>
      <c r="D58" s="9"/>
      <c r="E58" s="9"/>
      <c r="F58" s="85"/>
      <c r="G58" s="27"/>
      <c r="H58" s="27"/>
      <c r="I58" s="27"/>
    </row>
    <row r="59" spans="2:9" ht="15" customHeight="1">
      <c r="B59" s="38"/>
      <c r="C59" s="9"/>
      <c r="D59" s="9"/>
      <c r="E59" s="9"/>
      <c r="F59" s="85"/>
      <c r="G59" s="27"/>
      <c r="H59" s="27"/>
      <c r="I59" s="27"/>
    </row>
    <row r="60" spans="2:9" ht="15" customHeight="1">
      <c r="B60" s="38"/>
      <c r="C60" s="9"/>
      <c r="D60" s="9"/>
      <c r="E60" s="9"/>
      <c r="F60" s="85"/>
      <c r="G60" s="27"/>
      <c r="H60" s="27"/>
      <c r="I60" s="27"/>
    </row>
    <row r="61" spans="2:9" ht="15" customHeight="1">
      <c r="B61" s="38"/>
      <c r="C61" s="9"/>
      <c r="D61" s="9"/>
      <c r="E61" s="9"/>
      <c r="F61" s="85"/>
      <c r="G61" s="27"/>
      <c r="H61" s="27"/>
      <c r="I61" s="27"/>
    </row>
    <row r="62" spans="2:9" ht="15" customHeight="1">
      <c r="B62" s="38" t="s">
        <v>37</v>
      </c>
      <c r="C62" s="9"/>
      <c r="D62" s="9"/>
      <c r="E62" s="9"/>
      <c r="F62" s="85"/>
      <c r="G62" s="27"/>
      <c r="H62" s="27"/>
      <c r="I62" s="27"/>
    </row>
    <row r="63" ht="15" customHeight="1">
      <c r="I63" s="28"/>
    </row>
    <row r="64" spans="2:9" ht="5.25" customHeight="1">
      <c r="B64" s="9"/>
      <c r="C64" s="9"/>
      <c r="D64" s="9"/>
      <c r="E64" s="9"/>
      <c r="F64" s="85"/>
      <c r="G64" s="28"/>
      <c r="H64" s="28"/>
      <c r="I64" s="28"/>
    </row>
    <row r="65" spans="2:9" ht="15.75" customHeight="1" hidden="1">
      <c r="B65" s="1" t="s">
        <v>374</v>
      </c>
      <c r="C65" s="9"/>
      <c r="D65" s="9"/>
      <c r="E65" s="9"/>
      <c r="F65" s="9">
        <v>22</v>
      </c>
      <c r="G65" s="28">
        <v>2387.14</v>
      </c>
      <c r="H65" s="28">
        <v>4056.7242900000015</v>
      </c>
      <c r="I65" s="28"/>
    </row>
    <row r="66" spans="3:9" ht="3.75" customHeight="1" hidden="1">
      <c r="C66" s="9"/>
      <c r="D66" s="9"/>
      <c r="E66" s="9"/>
      <c r="F66" s="9"/>
      <c r="G66" s="28"/>
      <c r="H66" s="28"/>
      <c r="I66" s="28"/>
    </row>
    <row r="67" spans="2:9" ht="15" customHeight="1" hidden="1">
      <c r="B67" s="1" t="s">
        <v>375</v>
      </c>
      <c r="D67" s="9"/>
      <c r="E67" s="9"/>
      <c r="F67" s="9"/>
      <c r="G67" s="105">
        <v>1127.5678177859022</v>
      </c>
      <c r="H67" s="105">
        <v>1926.4527922879672</v>
      </c>
      <c r="I67" s="28"/>
    </row>
    <row r="68" spans="4:9" ht="6" customHeight="1">
      <c r="D68" s="9"/>
      <c r="E68" s="9"/>
      <c r="F68" s="9"/>
      <c r="G68" s="140"/>
      <c r="H68" s="140"/>
      <c r="I68" s="28"/>
    </row>
    <row r="69" spans="2:9" ht="15" customHeight="1">
      <c r="B69" s="9" t="s">
        <v>384</v>
      </c>
      <c r="C69" s="9"/>
      <c r="D69" s="9"/>
      <c r="E69" s="9"/>
      <c r="F69" s="85">
        <v>4</v>
      </c>
      <c r="G69" s="27">
        <v>2317</v>
      </c>
      <c r="H69" s="28">
        <v>4013.1346900000017</v>
      </c>
      <c r="I69" s="28"/>
    </row>
    <row r="70" spans="3:9" ht="4.5" customHeight="1">
      <c r="C70" s="9"/>
      <c r="D70" s="9"/>
      <c r="E70" s="9"/>
      <c r="F70" s="9"/>
      <c r="G70" s="140"/>
      <c r="H70" s="105"/>
      <c r="I70" s="28"/>
    </row>
    <row r="71" spans="2:9" ht="15" customHeight="1">
      <c r="B71" s="1" t="s">
        <v>100</v>
      </c>
      <c r="D71" s="9"/>
      <c r="E71" s="9"/>
      <c r="F71" s="10"/>
      <c r="G71" s="177">
        <v>1094.4371230049078</v>
      </c>
      <c r="H71" s="105">
        <v>1905.753010732264</v>
      </c>
      <c r="I71" s="28"/>
    </row>
    <row r="72" spans="2:9" ht="3.75" customHeight="1">
      <c r="B72" s="9"/>
      <c r="C72" s="9"/>
      <c r="D72" s="9"/>
      <c r="E72" s="9"/>
      <c r="F72" s="85"/>
      <c r="G72" s="27"/>
      <c r="H72" s="28"/>
      <c r="I72" s="28"/>
    </row>
    <row r="73" spans="2:9" ht="14.25" customHeight="1">
      <c r="B73" s="1" t="s">
        <v>333</v>
      </c>
      <c r="D73" s="9"/>
      <c r="E73" s="9"/>
      <c r="F73" s="85"/>
      <c r="G73" s="177">
        <v>1354.7024897617935</v>
      </c>
      <c r="H73" s="105">
        <v>2130.84561211891</v>
      </c>
      <c r="I73" s="27"/>
    </row>
    <row r="74" spans="4:9" ht="6" customHeight="1">
      <c r="D74" s="9"/>
      <c r="E74" s="9"/>
      <c r="F74" s="85"/>
      <c r="G74" s="177"/>
      <c r="H74" s="105"/>
      <c r="I74" s="27"/>
    </row>
    <row r="75" spans="2:9" ht="15.75" customHeight="1">
      <c r="B75" s="286" t="s">
        <v>545</v>
      </c>
      <c r="C75" s="286"/>
      <c r="D75" s="285"/>
      <c r="E75" s="285"/>
      <c r="F75" s="287"/>
      <c r="G75" s="288">
        <v>1078.9943046610506</v>
      </c>
      <c r="H75" s="289">
        <v>1872</v>
      </c>
      <c r="I75" s="27"/>
    </row>
    <row r="76" spans="2:9" ht="6" customHeight="1">
      <c r="B76" s="286"/>
      <c r="C76" s="286"/>
      <c r="D76" s="285"/>
      <c r="E76" s="285"/>
      <c r="F76" s="287"/>
      <c r="G76" s="288"/>
      <c r="H76" s="289"/>
      <c r="I76" s="27"/>
    </row>
    <row r="77" spans="2:9" ht="13.5" customHeight="1">
      <c r="B77" s="286" t="s">
        <v>544</v>
      </c>
      <c r="C77" s="286"/>
      <c r="D77" s="285"/>
      <c r="E77" s="285"/>
      <c r="F77" s="287"/>
      <c r="G77" s="288">
        <v>1335.5872532446667</v>
      </c>
      <c r="H77" s="289">
        <v>2093.3974769882484</v>
      </c>
      <c r="I77" s="154"/>
    </row>
    <row r="78" spans="4:9" ht="3.75" customHeight="1">
      <c r="D78" s="9"/>
      <c r="E78" s="9"/>
      <c r="F78" s="9"/>
      <c r="G78" s="178"/>
      <c r="H78" s="105"/>
      <c r="I78" s="27"/>
    </row>
    <row r="79" spans="2:9" ht="13.5" customHeight="1">
      <c r="B79" s="1" t="s">
        <v>26</v>
      </c>
      <c r="D79" s="9"/>
      <c r="E79" s="9"/>
      <c r="F79" s="9"/>
      <c r="G79" s="177">
        <v>212068</v>
      </c>
      <c r="H79" s="28">
        <v>211556</v>
      </c>
      <c r="I79" s="27"/>
    </row>
    <row r="80" spans="4:9" ht="3.75" customHeight="1">
      <c r="D80" s="9"/>
      <c r="E80" s="9"/>
      <c r="F80" s="9"/>
      <c r="G80" s="177"/>
      <c r="H80" s="28"/>
      <c r="I80" s="27"/>
    </row>
    <row r="81" spans="2:9" ht="13.5" customHeight="1">
      <c r="B81" s="1" t="s">
        <v>43</v>
      </c>
      <c r="D81" s="9"/>
      <c r="E81" s="9"/>
      <c r="F81" s="9"/>
      <c r="G81" s="177">
        <v>211707</v>
      </c>
      <c r="H81" s="28">
        <v>210580</v>
      </c>
      <c r="I81" s="27"/>
    </row>
    <row r="82" spans="4:9" ht="3.75" customHeight="1">
      <c r="D82" s="9"/>
      <c r="E82" s="9"/>
      <c r="F82" s="9"/>
      <c r="G82" s="177"/>
      <c r="H82" s="28"/>
      <c r="I82" s="27"/>
    </row>
    <row r="83" spans="2:9" ht="13.5" customHeight="1">
      <c r="B83" s="1" t="s">
        <v>113</v>
      </c>
      <c r="D83" s="9"/>
      <c r="E83" s="9"/>
      <c r="F83" s="85"/>
      <c r="G83" s="177"/>
      <c r="H83" s="105"/>
      <c r="I83" s="27"/>
    </row>
    <row r="84" spans="2:9" ht="13.5" customHeight="1">
      <c r="B84" s="1" t="s">
        <v>589</v>
      </c>
      <c r="D84" s="9"/>
      <c r="E84" s="9"/>
      <c r="F84" s="85"/>
      <c r="G84" s="177">
        <v>214737</v>
      </c>
      <c r="H84" s="105">
        <v>214347</v>
      </c>
      <c r="I84" s="27"/>
    </row>
    <row r="85" spans="4:9" ht="5.25" customHeight="1">
      <c r="D85" s="9"/>
      <c r="E85" s="9"/>
      <c r="F85" s="85"/>
      <c r="G85" s="177"/>
      <c r="H85" s="105"/>
      <c r="I85" s="27"/>
    </row>
    <row r="86" spans="2:8" ht="13.5" customHeight="1" hidden="1">
      <c r="B86" s="1" t="s">
        <v>196</v>
      </c>
      <c r="G86" s="179">
        <v>7615.010279721599</v>
      </c>
      <c r="H86" s="20">
        <v>7031.702579473756</v>
      </c>
    </row>
    <row r="87" spans="7:8" ht="4.5" customHeight="1" hidden="1">
      <c r="G87" s="179"/>
      <c r="H87" s="20"/>
    </row>
    <row r="88" spans="2:10" ht="13.5" customHeight="1">
      <c r="B88" s="1" t="s">
        <v>550</v>
      </c>
      <c r="C88"/>
      <c r="D88"/>
      <c r="E88"/>
      <c r="G88" s="179">
        <f>+Segmental!L80</f>
        <v>4484</v>
      </c>
      <c r="H88" s="20">
        <v>7229</v>
      </c>
      <c r="I88" s="172"/>
      <c r="J88" s="172"/>
    </row>
    <row r="89" spans="2:10" ht="15" customHeight="1">
      <c r="B89" s="1" t="s">
        <v>590</v>
      </c>
      <c r="C89"/>
      <c r="D89"/>
      <c r="E89"/>
      <c r="G89" s="2">
        <v>27</v>
      </c>
      <c r="H89" s="258">
        <v>317</v>
      </c>
      <c r="I89" s="172"/>
      <c r="J89" s="172"/>
    </row>
    <row r="90" spans="3:10" ht="13.5" customHeight="1">
      <c r="C90"/>
      <c r="D90"/>
      <c r="E90"/>
      <c r="G90" s="2"/>
      <c r="H90" s="259"/>
      <c r="I90" s="172"/>
      <c r="J90" s="172"/>
    </row>
    <row r="91" spans="2:8" ht="13.5" customHeight="1">
      <c r="B91" s="1" t="s">
        <v>402</v>
      </c>
      <c r="C91"/>
      <c r="D91"/>
      <c r="E91"/>
      <c r="G91" s="2">
        <v>175</v>
      </c>
      <c r="H91" s="20">
        <v>400</v>
      </c>
    </row>
    <row r="92" ht="13.5" customHeight="1" hidden="1"/>
    <row r="93" ht="13.5" customHeight="1"/>
    <row r="94" ht="13.5" customHeight="1"/>
    <row r="95" ht="13.5" customHeight="1"/>
    <row r="96" ht="15" customHeight="1"/>
    <row r="97" ht="13.5" customHeight="1"/>
    <row r="98" spans="2:9" ht="16.5" customHeight="1">
      <c r="B98" s="4"/>
      <c r="C98" s="4"/>
      <c r="D98" s="4"/>
      <c r="E98" s="4"/>
      <c r="F98" s="4"/>
      <c r="G98" s="4"/>
      <c r="H98" s="4"/>
      <c r="I98" s="24"/>
    </row>
    <row r="99" spans="2:9" ht="9.75" customHeight="1">
      <c r="B99" s="9"/>
      <c r="C99" s="9"/>
      <c r="D99" s="9"/>
      <c r="E99" s="9"/>
      <c r="F99" s="9"/>
      <c r="G99" s="9"/>
      <c r="H99" s="9"/>
      <c r="I99" s="27"/>
    </row>
    <row r="100" spans="2:9" ht="15" customHeight="1">
      <c r="B100" s="47"/>
      <c r="C100" s="9"/>
      <c r="D100" s="9"/>
      <c r="E100" s="9"/>
      <c r="F100" s="39"/>
      <c r="G100" s="39"/>
      <c r="H100" s="54"/>
      <c r="I100" s="27"/>
    </row>
    <row r="101" spans="2:9" ht="8.25" customHeight="1">
      <c r="B101" s="9"/>
      <c r="C101" s="9"/>
      <c r="D101" s="9"/>
      <c r="E101" s="9"/>
      <c r="F101" s="9"/>
      <c r="G101" s="9"/>
      <c r="H101" s="9"/>
      <c r="I101" s="27"/>
    </row>
    <row r="102" spans="2:9" ht="15" customHeight="1">
      <c r="B102" s="9"/>
      <c r="C102" s="9"/>
      <c r="D102" s="9"/>
      <c r="E102" s="9"/>
      <c r="F102" s="9"/>
      <c r="G102" s="9"/>
      <c r="H102" s="9"/>
      <c r="I102" s="27"/>
    </row>
    <row r="103" spans="2:9" ht="15" customHeight="1">
      <c r="B103" s="9"/>
      <c r="C103" s="9"/>
      <c r="D103" s="9"/>
      <c r="E103" s="9"/>
      <c r="F103" s="9"/>
      <c r="G103" s="9"/>
      <c r="H103" s="9"/>
      <c r="I103" s="40"/>
    </row>
    <row r="104" spans="2:9" ht="15" customHeight="1">
      <c r="B104" s="9"/>
      <c r="C104" s="9"/>
      <c r="D104" s="9"/>
      <c r="E104" s="9"/>
      <c r="F104" s="9"/>
      <c r="G104" s="9"/>
      <c r="H104" s="9"/>
      <c r="I104" s="42"/>
    </row>
    <row r="105" spans="2:9" ht="15" customHeight="1">
      <c r="B105" s="9"/>
      <c r="C105" s="9"/>
      <c r="D105" s="9"/>
      <c r="E105" s="9"/>
      <c r="F105" s="9"/>
      <c r="G105" s="9"/>
      <c r="H105" s="9"/>
      <c r="I105" s="42"/>
    </row>
    <row r="106" spans="2:9" ht="15" customHeight="1">
      <c r="B106" s="9"/>
      <c r="C106" s="9"/>
      <c r="D106" s="9"/>
      <c r="E106" s="9"/>
      <c r="F106" s="9"/>
      <c r="G106" s="9"/>
      <c r="H106" s="9"/>
      <c r="I106" s="27"/>
    </row>
    <row r="107" spans="2:9" ht="15" customHeight="1">
      <c r="B107" s="9"/>
      <c r="C107" s="9"/>
      <c r="D107" s="9"/>
      <c r="E107" s="9"/>
      <c r="F107" s="9"/>
      <c r="G107" s="9"/>
      <c r="H107" s="9"/>
      <c r="I107" s="27"/>
    </row>
    <row r="108" spans="2:9" ht="15" customHeight="1">
      <c r="B108" s="9"/>
      <c r="C108" s="9"/>
      <c r="D108" s="9"/>
      <c r="E108" s="9"/>
      <c r="F108" s="9"/>
      <c r="G108" s="9"/>
      <c r="H108" s="9"/>
      <c r="I108" s="42"/>
    </row>
    <row r="109" ht="15" customHeight="1">
      <c r="I109" s="17"/>
    </row>
    <row r="110" ht="15" customHeight="1">
      <c r="I110" s="17"/>
    </row>
    <row r="111" ht="15" customHeight="1">
      <c r="I111" s="17"/>
    </row>
    <row r="112" ht="15" customHeight="1">
      <c r="I112" s="13"/>
    </row>
    <row r="113" ht="15" customHeight="1">
      <c r="I113" s="13"/>
    </row>
    <row r="114" ht="15" customHeight="1">
      <c r="I114" s="13"/>
    </row>
    <row r="115" ht="15" customHeight="1">
      <c r="I115" s="13"/>
    </row>
    <row r="116" ht="15" customHeight="1">
      <c r="I116" s="13"/>
    </row>
    <row r="117" ht="15" customHeight="1">
      <c r="I117" s="5"/>
    </row>
    <row r="118" ht="15" customHeight="1">
      <c r="I118" s="5"/>
    </row>
    <row r="119" ht="15" customHeight="1">
      <c r="I119" s="5"/>
    </row>
    <row r="120" ht="15" customHeight="1">
      <c r="I120" s="5"/>
    </row>
    <row r="121" ht="15" customHeight="1">
      <c r="I121" s="5"/>
    </row>
    <row r="122" ht="15" customHeight="1">
      <c r="I122" s="5"/>
    </row>
    <row r="123" ht="15" customHeight="1">
      <c r="I123" s="5"/>
    </row>
    <row r="124" ht="15" customHeight="1">
      <c r="I124" s="5"/>
    </row>
    <row r="125" ht="15" customHeight="1">
      <c r="I125" s="5"/>
    </row>
    <row r="126" ht="15" customHeight="1">
      <c r="I126" s="5"/>
    </row>
    <row r="127" ht="15" customHeight="1">
      <c r="I127" s="5"/>
    </row>
    <row r="128" ht="15" customHeight="1">
      <c r="I128" s="5"/>
    </row>
    <row r="129" ht="15" customHeight="1">
      <c r="I129" s="5"/>
    </row>
    <row r="130" ht="15" customHeight="1">
      <c r="I130" s="5"/>
    </row>
    <row r="131" ht="15" customHeight="1">
      <c r="I131" s="5"/>
    </row>
    <row r="132" ht="15" customHeight="1">
      <c r="I132" s="5"/>
    </row>
    <row r="133" ht="15" customHeight="1">
      <c r="I133" s="5"/>
    </row>
    <row r="134" ht="15" customHeight="1">
      <c r="I134" s="5"/>
    </row>
    <row r="135" ht="15" customHeight="1">
      <c r="I135" s="5"/>
    </row>
    <row r="136" ht="15" customHeight="1">
      <c r="I136" s="5"/>
    </row>
    <row r="137" ht="15" customHeight="1">
      <c r="I137" s="5"/>
    </row>
    <row r="138" ht="15" customHeight="1">
      <c r="I138" s="5"/>
    </row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</sheetData>
  <sheetProtection/>
  <printOptions/>
  <pageMargins left="0.27" right="0.26" top="0.25" bottom="0.2" header="0.25" footer="0.2"/>
  <pageSetup fitToHeight="1" fitToWidth="1" horizontalDpi="600" verticalDpi="600" orientation="portrait" paperSize="9" scale="84" r:id="rId2"/>
  <headerFooter alignWithMargins="0">
    <oddFooter>&amp;C&amp;D &amp;T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83"/>
  <sheetViews>
    <sheetView showGridLines="0" zoomScale="80" zoomScaleNormal="80" zoomScalePageLayoutView="0" workbookViewId="0" topLeftCell="A3">
      <selection activeCell="B22" sqref="B22"/>
    </sheetView>
  </sheetViews>
  <sheetFormatPr defaultColWidth="9.140625" defaultRowHeight="12.75"/>
  <cols>
    <col min="1" max="1" width="8.7109375" style="35" customWidth="1"/>
    <col min="2" max="2" width="76.421875" style="35" customWidth="1"/>
    <col min="3" max="3" width="16.421875" style="60" customWidth="1"/>
    <col min="4" max="4" width="15.140625" style="124" customWidth="1"/>
    <col min="5" max="5" width="11.57421875" style="124" customWidth="1"/>
    <col min="6" max="6" width="2.7109375" style="124" customWidth="1"/>
    <col min="7" max="7" width="10.28125" style="124" customWidth="1"/>
    <col min="8" max="8" width="10.28125" style="35" customWidth="1"/>
    <col min="9" max="9" width="17.8515625" style="35" customWidth="1"/>
    <col min="10" max="14" width="18.7109375" style="35" customWidth="1"/>
    <col min="15" max="16384" width="9.140625" style="35" customWidth="1"/>
  </cols>
  <sheetData>
    <row r="1" ht="15" customHeight="1"/>
    <row r="2" ht="15" customHeight="1"/>
    <row r="3" spans="5:6" ht="17.25" customHeight="1">
      <c r="E3" s="260" t="s">
        <v>636</v>
      </c>
      <c r="F3" s="125"/>
    </row>
    <row r="4" spans="1:6" ht="15" customHeight="1">
      <c r="A4" s="81" t="s">
        <v>569</v>
      </c>
      <c r="B4" s="60"/>
      <c r="F4" s="125"/>
    </row>
    <row r="5" spans="1:7" ht="13.5" customHeight="1">
      <c r="A5" s="60"/>
      <c r="D5" s="134" t="s">
        <v>425</v>
      </c>
      <c r="E5" s="136" t="s">
        <v>426</v>
      </c>
      <c r="F5" s="134"/>
      <c r="G5" s="133"/>
    </row>
    <row r="6" spans="1:7" ht="13.5" customHeight="1" hidden="1">
      <c r="A6" s="60"/>
      <c r="D6" s="132" t="s">
        <v>202</v>
      </c>
      <c r="E6" s="133" t="s">
        <v>202</v>
      </c>
      <c r="F6" s="134"/>
      <c r="G6" s="133"/>
    </row>
    <row r="7" spans="4:7" ht="13.5" customHeight="1">
      <c r="D7" s="185">
        <v>2009</v>
      </c>
      <c r="E7" s="167">
        <v>2008</v>
      </c>
      <c r="F7" s="135"/>
      <c r="G7" s="135"/>
    </row>
    <row r="8" spans="4:7" ht="13.5" customHeight="1">
      <c r="D8" s="134" t="s">
        <v>335</v>
      </c>
      <c r="E8" s="136" t="s">
        <v>335</v>
      </c>
      <c r="F8" s="136"/>
      <c r="G8" s="136"/>
    </row>
    <row r="9" spans="3:7" ht="5.25" customHeight="1">
      <c r="C9" s="69"/>
      <c r="F9" s="136"/>
      <c r="G9" s="136"/>
    </row>
    <row r="10" spans="1:7" ht="4.5" customHeight="1">
      <c r="A10" s="65"/>
      <c r="B10" s="66"/>
      <c r="C10" s="67"/>
      <c r="D10" s="67"/>
      <c r="E10" s="129"/>
      <c r="F10" s="130"/>
      <c r="G10" s="123"/>
    </row>
    <row r="11" spans="1:7" ht="4.5" customHeight="1">
      <c r="A11" s="75"/>
      <c r="B11" s="70"/>
      <c r="D11" s="69"/>
      <c r="E11" s="123"/>
      <c r="F11" s="121"/>
      <c r="G11" s="123"/>
    </row>
    <row r="12" spans="1:4" ht="15">
      <c r="A12" s="68">
        <v>8</v>
      </c>
      <c r="B12" s="60" t="s">
        <v>538</v>
      </c>
      <c r="D12" s="60"/>
    </row>
    <row r="13" spans="1:4" ht="15">
      <c r="A13" s="68"/>
      <c r="B13" s="35" t="s">
        <v>529</v>
      </c>
      <c r="D13" s="60"/>
    </row>
    <row r="14" spans="1:4" ht="15">
      <c r="A14" s="68"/>
      <c r="B14" s="293" t="s">
        <v>669</v>
      </c>
      <c r="D14" s="60"/>
    </row>
    <row r="15" spans="2:4" ht="15">
      <c r="B15" s="60" t="s">
        <v>267</v>
      </c>
      <c r="D15" s="60"/>
    </row>
    <row r="16" spans="2:4" ht="13.5" customHeight="1">
      <c r="B16" s="35" t="s">
        <v>268</v>
      </c>
      <c r="D16" s="60"/>
    </row>
    <row r="17" ht="13.5" customHeight="1">
      <c r="B17" s="35" t="s">
        <v>194</v>
      </c>
    </row>
    <row r="18" spans="2:7" ht="13.5" customHeight="1">
      <c r="B18" s="35" t="s">
        <v>365</v>
      </c>
      <c r="D18" s="125">
        <v>4707</v>
      </c>
      <c r="E18" s="124">
        <v>1380</v>
      </c>
      <c r="G18" s="123"/>
    </row>
    <row r="19" spans="2:7" ht="13.5" customHeight="1">
      <c r="B19" s="35" t="s">
        <v>366</v>
      </c>
      <c r="D19" s="125">
        <v>915</v>
      </c>
      <c r="E19" s="124">
        <v>1325</v>
      </c>
      <c r="G19" s="123"/>
    </row>
    <row r="20" ht="3" customHeight="1">
      <c r="D20" s="125"/>
    </row>
    <row r="21" spans="4:7" ht="3" customHeight="1">
      <c r="D21" s="122"/>
      <c r="E21" s="126"/>
      <c r="G21" s="123"/>
    </row>
    <row r="22" spans="2:7" ht="13.5" customHeight="1">
      <c r="B22" s="60" t="s">
        <v>380</v>
      </c>
      <c r="D22" s="121">
        <f>+D18+D19</f>
        <v>5622</v>
      </c>
      <c r="E22" s="123">
        <f>+E18+E19</f>
        <v>2705</v>
      </c>
      <c r="G22" s="123"/>
    </row>
    <row r="23" spans="3:7" ht="5.25" customHeight="1" thickBot="1">
      <c r="C23" s="69"/>
      <c r="D23" s="127"/>
      <c r="E23" s="127"/>
      <c r="G23" s="123"/>
    </row>
    <row r="24" spans="3:7" ht="14.25" customHeight="1">
      <c r="C24" s="69"/>
      <c r="D24" s="123"/>
      <c r="E24" s="123"/>
      <c r="G24" s="123"/>
    </row>
    <row r="25" spans="1:13" ht="14.25" customHeight="1">
      <c r="A25" s="173"/>
      <c r="C25" s="69"/>
      <c r="D25" s="123"/>
      <c r="E25" s="123"/>
      <c r="F25" s="123"/>
      <c r="G25" s="123"/>
      <c r="I25" s="107"/>
      <c r="J25" s="107"/>
      <c r="K25" s="107"/>
      <c r="L25" s="107"/>
      <c r="M25" s="107"/>
    </row>
    <row r="26" spans="1:13" ht="14.25" customHeight="1">
      <c r="A26" s="172">
        <v>9</v>
      </c>
      <c r="B26" s="60" t="s">
        <v>527</v>
      </c>
      <c r="C26" s="69"/>
      <c r="D26" s="123"/>
      <c r="E26" s="123"/>
      <c r="F26" s="123"/>
      <c r="G26" s="121"/>
      <c r="H26" s="123"/>
      <c r="I26" s="123"/>
      <c r="J26" s="123"/>
      <c r="L26" s="107"/>
      <c r="M26" s="107"/>
    </row>
    <row r="27" spans="1:13" ht="14.25" customHeight="1">
      <c r="A27" s="172"/>
      <c r="B27" s="293" t="s">
        <v>670</v>
      </c>
      <c r="C27" s="69"/>
      <c r="D27" s="123"/>
      <c r="E27" s="123"/>
      <c r="F27" s="123"/>
      <c r="G27" s="121"/>
      <c r="H27" s="123"/>
      <c r="I27" s="123"/>
      <c r="J27" s="123"/>
      <c r="L27" s="107"/>
      <c r="M27" s="107"/>
    </row>
    <row r="28" spans="1:13" ht="14.25" customHeight="1">
      <c r="A28" s="172"/>
      <c r="B28" s="293" t="s">
        <v>651</v>
      </c>
      <c r="C28" s="69"/>
      <c r="D28" s="123"/>
      <c r="E28" s="123"/>
      <c r="F28" s="123"/>
      <c r="G28" s="121"/>
      <c r="H28" s="123"/>
      <c r="I28" s="123"/>
      <c r="J28" s="123"/>
      <c r="L28" s="107"/>
      <c r="M28" s="107"/>
    </row>
    <row r="29" spans="1:13" ht="14.25" customHeight="1">
      <c r="A29" s="172"/>
      <c r="B29" s="293" t="s">
        <v>644</v>
      </c>
      <c r="C29" s="69"/>
      <c r="D29" s="123"/>
      <c r="E29" s="123"/>
      <c r="F29" s="123"/>
      <c r="G29" s="121"/>
      <c r="H29" s="123"/>
      <c r="I29" s="123"/>
      <c r="J29" s="123"/>
      <c r="L29" s="107"/>
      <c r="M29" s="107"/>
    </row>
    <row r="30" spans="1:13" ht="14.25" customHeight="1">
      <c r="A30" s="172"/>
      <c r="B30" s="293" t="s">
        <v>645</v>
      </c>
      <c r="C30" s="69"/>
      <c r="D30" s="123"/>
      <c r="E30" s="123"/>
      <c r="F30" s="123"/>
      <c r="G30" s="121"/>
      <c r="H30" s="123"/>
      <c r="I30" s="123"/>
      <c r="J30" s="123"/>
      <c r="L30" s="107"/>
      <c r="M30" s="107"/>
    </row>
    <row r="31" spans="1:13" ht="14.25" customHeight="1">
      <c r="A31" s="172"/>
      <c r="B31" s="293" t="s">
        <v>671</v>
      </c>
      <c r="C31" s="69"/>
      <c r="D31" s="123"/>
      <c r="E31" s="123"/>
      <c r="F31" s="123"/>
      <c r="G31" s="121"/>
      <c r="H31" s="123"/>
      <c r="I31" s="123"/>
      <c r="J31" s="123"/>
      <c r="L31" s="107"/>
      <c r="M31" s="107"/>
    </row>
    <row r="32" spans="1:13" ht="14.25" customHeight="1">
      <c r="A32" s="172"/>
      <c r="B32" s="293"/>
      <c r="C32" s="69"/>
      <c r="D32" s="123"/>
      <c r="E32" s="123"/>
      <c r="F32" s="123"/>
      <c r="G32" s="121"/>
      <c r="H32" s="123"/>
      <c r="I32" s="123"/>
      <c r="J32" s="123"/>
      <c r="L32" s="107"/>
      <c r="M32" s="107"/>
    </row>
    <row r="33" spans="1:13" ht="14.25" customHeight="1">
      <c r="A33" s="173"/>
      <c r="B33" s="293" t="s">
        <v>646</v>
      </c>
      <c r="C33" s="69"/>
      <c r="D33" s="123"/>
      <c r="E33" s="123"/>
      <c r="F33" s="123"/>
      <c r="G33" s="121"/>
      <c r="H33" s="123"/>
      <c r="I33" s="123"/>
      <c r="J33" s="123"/>
      <c r="L33" s="107"/>
      <c r="M33" s="107"/>
    </row>
    <row r="34" spans="1:13" ht="14.25" customHeight="1">
      <c r="A34"/>
      <c r="B34" s="311"/>
      <c r="C34"/>
      <c r="D34"/>
      <c r="E34" s="155"/>
      <c r="F34"/>
      <c r="G34"/>
      <c r="H34"/>
      <c r="I34"/>
      <c r="J34" s="101"/>
      <c r="K34" s="141"/>
      <c r="L34" s="107"/>
      <c r="M34" s="107"/>
    </row>
    <row r="35" spans="1:13" ht="14.25" customHeight="1">
      <c r="A35" s="172">
        <v>10</v>
      </c>
      <c r="B35" s="312" t="s">
        <v>531</v>
      </c>
      <c r="C35" s="69"/>
      <c r="D35" s="123"/>
      <c r="E35" s="123"/>
      <c r="F35" s="123"/>
      <c r="G35" s="123"/>
      <c r="I35" s="107"/>
      <c r="J35" s="107"/>
      <c r="K35" s="107"/>
      <c r="L35" s="107"/>
      <c r="M35" s="107"/>
    </row>
    <row r="36" spans="1:13" ht="14.25" customHeight="1">
      <c r="A36" s="173"/>
      <c r="B36" s="293" t="s">
        <v>652</v>
      </c>
      <c r="C36" s="69"/>
      <c r="D36" s="123"/>
      <c r="E36" s="123"/>
      <c r="F36" s="123"/>
      <c r="G36" s="123"/>
      <c r="I36" s="107"/>
      <c r="J36" s="107"/>
      <c r="K36" s="107"/>
      <c r="L36" s="107"/>
      <c r="M36" s="107"/>
    </row>
    <row r="37" spans="1:13" ht="14.25" customHeight="1">
      <c r="A37" s="173"/>
      <c r="C37" s="69"/>
      <c r="D37" s="123"/>
      <c r="E37" s="123"/>
      <c r="F37" s="123"/>
      <c r="G37" s="123"/>
      <c r="I37" s="107"/>
      <c r="J37" s="107"/>
      <c r="K37" s="107"/>
      <c r="L37" s="107"/>
      <c r="M37" s="107"/>
    </row>
    <row r="38" spans="1:13" ht="14.25" customHeight="1">
      <c r="A38" s="224"/>
      <c r="B38" s="66"/>
      <c r="C38" s="67"/>
      <c r="D38" s="129"/>
      <c r="E38" s="129"/>
      <c r="F38" s="129"/>
      <c r="G38" s="129"/>
      <c r="I38" s="107"/>
      <c r="J38" s="107"/>
      <c r="K38" s="107"/>
      <c r="L38" s="107"/>
      <c r="M38" s="107"/>
    </row>
    <row r="39" spans="1:13" ht="14.25" customHeight="1">
      <c r="A39" s="173"/>
      <c r="C39" s="69"/>
      <c r="D39" s="123"/>
      <c r="E39" s="123"/>
      <c r="F39" s="123"/>
      <c r="G39" s="123"/>
      <c r="I39" s="107"/>
      <c r="J39" s="107"/>
      <c r="K39" s="107"/>
      <c r="L39" s="107"/>
      <c r="M39" s="107"/>
    </row>
    <row r="40" spans="1:13" ht="14.25" customHeight="1">
      <c r="A40" s="173"/>
      <c r="C40" s="69"/>
      <c r="D40" s="123"/>
      <c r="E40" s="123"/>
      <c r="F40" s="123"/>
      <c r="G40" s="123"/>
      <c r="I40" s="107"/>
      <c r="J40" s="107"/>
      <c r="K40" s="107"/>
      <c r="L40" s="107"/>
      <c r="M40" s="107"/>
    </row>
    <row r="41" spans="1:13" ht="14.25" customHeight="1">
      <c r="A41" s="173"/>
      <c r="C41" s="69"/>
      <c r="D41" s="123"/>
      <c r="E41" s="123"/>
      <c r="F41" s="123"/>
      <c r="G41" s="123"/>
      <c r="I41" s="107"/>
      <c r="J41" s="107"/>
      <c r="K41" s="107"/>
      <c r="L41" s="107"/>
      <c r="M41" s="107"/>
    </row>
    <row r="42" spans="1:13" ht="14.25" customHeight="1">
      <c r="A42" s="173"/>
      <c r="C42" s="69"/>
      <c r="D42" s="123"/>
      <c r="E42" s="123"/>
      <c r="F42" s="123"/>
      <c r="G42" s="123"/>
      <c r="I42" s="107"/>
      <c r="J42" s="107"/>
      <c r="K42" s="107"/>
      <c r="L42" s="107"/>
      <c r="M42" s="107"/>
    </row>
    <row r="43" spans="1:13" ht="14.25" customHeight="1">
      <c r="A43" s="173"/>
      <c r="C43" s="69"/>
      <c r="D43" s="123"/>
      <c r="E43" s="123"/>
      <c r="F43" s="123"/>
      <c r="G43" s="123"/>
      <c r="I43" s="107"/>
      <c r="J43" s="107"/>
      <c r="K43" s="107"/>
      <c r="L43" s="107"/>
      <c r="M43" s="107"/>
    </row>
    <row r="44" spans="1:13" ht="14.25" customHeight="1">
      <c r="A44" s="173"/>
      <c r="C44" s="69"/>
      <c r="D44" s="123"/>
      <c r="E44" s="123"/>
      <c r="F44" s="123"/>
      <c r="G44" s="123"/>
      <c r="I44" s="107"/>
      <c r="J44" s="107"/>
      <c r="K44" s="107"/>
      <c r="L44" s="107"/>
      <c r="M44" s="107"/>
    </row>
    <row r="45" spans="1:13" ht="14.25" customHeight="1">
      <c r="A45" s="173"/>
      <c r="C45" s="69"/>
      <c r="D45" s="123"/>
      <c r="E45" s="123"/>
      <c r="F45" s="123"/>
      <c r="G45" s="123"/>
      <c r="I45" s="107"/>
      <c r="J45" s="107"/>
      <c r="K45" s="107"/>
      <c r="L45" s="107"/>
      <c r="M45" s="107"/>
    </row>
    <row r="46" spans="1:13" ht="14.25" customHeight="1">
      <c r="A46" s="173"/>
      <c r="C46" s="69"/>
      <c r="D46" s="123"/>
      <c r="E46" s="123"/>
      <c r="F46" s="123"/>
      <c r="G46" s="123"/>
      <c r="I46" s="107"/>
      <c r="J46" s="107"/>
      <c r="K46" s="107"/>
      <c r="L46" s="107"/>
      <c r="M46" s="107"/>
    </row>
    <row r="47" spans="1:13" ht="14.25" customHeight="1">
      <c r="A47" s="173"/>
      <c r="C47" s="69"/>
      <c r="D47" s="123"/>
      <c r="E47" s="123"/>
      <c r="F47" s="123"/>
      <c r="G47" s="123"/>
      <c r="I47" s="107"/>
      <c r="J47" s="107"/>
      <c r="K47" s="107"/>
      <c r="L47" s="107"/>
      <c r="M47" s="107"/>
    </row>
    <row r="48" spans="1:13" ht="14.25" customHeight="1">
      <c r="A48" s="173"/>
      <c r="C48" s="69"/>
      <c r="D48" s="123"/>
      <c r="E48" s="123"/>
      <c r="F48" s="123"/>
      <c r="G48" s="123"/>
      <c r="I48" s="107"/>
      <c r="J48" s="107"/>
      <c r="K48" s="107"/>
      <c r="L48" s="107"/>
      <c r="M48" s="107"/>
    </row>
    <row r="49" spans="1:13" ht="14.25" customHeight="1">
      <c r="A49" s="173"/>
      <c r="C49" s="69"/>
      <c r="D49" s="123"/>
      <c r="E49" s="123"/>
      <c r="F49" s="123"/>
      <c r="G49" s="123"/>
      <c r="I49" s="107"/>
      <c r="J49" s="107"/>
      <c r="K49" s="107"/>
      <c r="L49" s="107"/>
      <c r="M49" s="107"/>
    </row>
    <row r="50" spans="1:13" ht="14.25" customHeight="1">
      <c r="A50" s="173"/>
      <c r="C50" s="69"/>
      <c r="D50" s="123"/>
      <c r="E50" s="123"/>
      <c r="F50" s="123"/>
      <c r="G50" s="123"/>
      <c r="I50" s="107"/>
      <c r="J50" s="107"/>
      <c r="K50" s="107"/>
      <c r="L50" s="107"/>
      <c r="M50" s="107"/>
    </row>
    <row r="51" spans="1:13" ht="14.25" customHeight="1">
      <c r="A51" s="173"/>
      <c r="C51" s="69"/>
      <c r="D51" s="123"/>
      <c r="E51" s="123"/>
      <c r="F51" s="123"/>
      <c r="G51" s="123"/>
      <c r="I51" s="107"/>
      <c r="J51" s="107"/>
      <c r="K51" s="107"/>
      <c r="L51" s="107"/>
      <c r="M51" s="107"/>
    </row>
    <row r="52" spans="1:13" ht="14.25" customHeight="1">
      <c r="A52" s="173"/>
      <c r="C52" s="69"/>
      <c r="D52" s="123"/>
      <c r="E52" s="123"/>
      <c r="F52" s="123"/>
      <c r="G52" s="123"/>
      <c r="I52" s="107"/>
      <c r="J52" s="107"/>
      <c r="K52" s="107"/>
      <c r="L52" s="107"/>
      <c r="M52" s="107"/>
    </row>
    <row r="53" spans="1:13" ht="14.25" customHeight="1">
      <c r="A53" s="173"/>
      <c r="C53" s="69"/>
      <c r="D53" s="123"/>
      <c r="E53" s="123"/>
      <c r="F53" s="123"/>
      <c r="G53" s="123"/>
      <c r="I53" s="107"/>
      <c r="J53" s="107"/>
      <c r="K53" s="107"/>
      <c r="L53" s="107"/>
      <c r="M53" s="107"/>
    </row>
    <row r="54" spans="1:13" ht="14.25" customHeight="1">
      <c r="A54" s="173"/>
      <c r="C54" s="69"/>
      <c r="D54" s="123"/>
      <c r="E54" s="123"/>
      <c r="F54" s="123"/>
      <c r="G54" s="123"/>
      <c r="I54" s="107"/>
      <c r="J54" s="107"/>
      <c r="K54" s="107"/>
      <c r="L54" s="107"/>
      <c r="M54" s="107"/>
    </row>
    <row r="55" spans="1:13" ht="19.5" customHeight="1">
      <c r="A55" s="173"/>
      <c r="C55" s="69"/>
      <c r="D55" s="123"/>
      <c r="E55" s="123"/>
      <c r="F55" s="123"/>
      <c r="G55" s="123"/>
      <c r="I55" s="107"/>
      <c r="J55" s="107"/>
      <c r="K55" s="107"/>
      <c r="L55" s="107"/>
      <c r="M55" s="107"/>
    </row>
    <row r="56" spans="1:13" ht="14.25" customHeight="1">
      <c r="A56" s="173"/>
      <c r="C56" s="69"/>
      <c r="D56" s="123"/>
      <c r="E56" s="123"/>
      <c r="F56" s="123"/>
      <c r="G56" s="123"/>
      <c r="I56" s="107"/>
      <c r="J56" s="107"/>
      <c r="K56" s="107"/>
      <c r="L56" s="107"/>
      <c r="M56" s="107"/>
    </row>
    <row r="57" spans="1:13" ht="14.25" customHeight="1">
      <c r="A57" s="173"/>
      <c r="C57" s="69"/>
      <c r="D57" s="123"/>
      <c r="E57" s="123"/>
      <c r="F57" s="123"/>
      <c r="G57" s="123"/>
      <c r="I57" s="107"/>
      <c r="J57" s="107"/>
      <c r="K57" s="107"/>
      <c r="L57" s="107"/>
      <c r="M57" s="107"/>
    </row>
    <row r="58" spans="1:13" ht="14.25" customHeight="1">
      <c r="A58" s="173"/>
      <c r="C58" s="69"/>
      <c r="D58" s="123"/>
      <c r="E58" s="123"/>
      <c r="F58" s="123"/>
      <c r="G58" s="123"/>
      <c r="I58" s="107"/>
      <c r="J58" s="107"/>
      <c r="K58" s="107"/>
      <c r="L58" s="107"/>
      <c r="M58" s="107"/>
    </row>
    <row r="59" spans="1:13" ht="14.25" customHeight="1">
      <c r="A59" s="173"/>
      <c r="C59" s="69"/>
      <c r="D59" s="123"/>
      <c r="E59" s="123"/>
      <c r="F59" s="123"/>
      <c r="G59" s="123"/>
      <c r="I59" s="107"/>
      <c r="J59" s="107"/>
      <c r="K59" s="107"/>
      <c r="L59" s="107"/>
      <c r="M59" s="107"/>
    </row>
    <row r="60" spans="1:13" ht="14.25" customHeight="1">
      <c r="A60" s="173"/>
      <c r="C60" s="69"/>
      <c r="D60" s="123"/>
      <c r="E60" s="123"/>
      <c r="F60" s="123"/>
      <c r="G60" s="123"/>
      <c r="I60" s="107"/>
      <c r="J60" s="107"/>
      <c r="K60" s="107"/>
      <c r="L60" s="107"/>
      <c r="M60" s="107"/>
    </row>
    <row r="61" spans="1:13" ht="14.25" customHeight="1">
      <c r="A61" s="173"/>
      <c r="C61" s="69"/>
      <c r="D61" s="123"/>
      <c r="E61" s="123"/>
      <c r="F61" s="123"/>
      <c r="G61" s="123"/>
      <c r="I61" s="107"/>
      <c r="J61" s="107"/>
      <c r="K61" s="107"/>
      <c r="L61" s="107"/>
      <c r="M61" s="107"/>
    </row>
    <row r="62" spans="1:13" ht="14.25" customHeight="1">
      <c r="A62" s="173"/>
      <c r="C62" s="69"/>
      <c r="D62" s="123"/>
      <c r="E62" s="123"/>
      <c r="F62" s="123"/>
      <c r="G62" s="123"/>
      <c r="I62" s="107"/>
      <c r="J62" s="107"/>
      <c r="K62" s="107"/>
      <c r="L62" s="107"/>
      <c r="M62" s="107"/>
    </row>
    <row r="63" spans="1:13" ht="14.25" customHeight="1">
      <c r="A63" s="173"/>
      <c r="C63" s="69"/>
      <c r="D63" s="123"/>
      <c r="E63" s="123"/>
      <c r="F63" s="123"/>
      <c r="G63" s="123"/>
      <c r="I63" s="107"/>
      <c r="J63" s="107"/>
      <c r="K63" s="107"/>
      <c r="L63" s="107"/>
      <c r="M63" s="107"/>
    </row>
    <row r="64" spans="1:13" ht="14.25" customHeight="1">
      <c r="A64" s="173"/>
      <c r="C64" s="69"/>
      <c r="D64" s="123"/>
      <c r="E64" s="123"/>
      <c r="F64" s="123"/>
      <c r="G64" s="123"/>
      <c r="I64" s="107"/>
      <c r="J64" s="107"/>
      <c r="K64" s="107"/>
      <c r="L64" s="107"/>
      <c r="M64" s="107"/>
    </row>
    <row r="65" spans="1:13" ht="14.25" customHeight="1">
      <c r="A65" s="173"/>
      <c r="C65" s="69"/>
      <c r="D65" s="123"/>
      <c r="E65" s="123"/>
      <c r="F65" s="123"/>
      <c r="G65" s="123"/>
      <c r="I65" s="107"/>
      <c r="J65" s="107"/>
      <c r="K65" s="107"/>
      <c r="L65" s="107"/>
      <c r="M65" s="107"/>
    </row>
    <row r="66" spans="1:13" ht="14.25" customHeight="1">
      <c r="A66" s="173"/>
      <c r="C66" s="69"/>
      <c r="D66" s="123"/>
      <c r="E66" s="123"/>
      <c r="F66" s="123"/>
      <c r="G66" s="123"/>
      <c r="I66" s="107"/>
      <c r="J66" s="107"/>
      <c r="K66" s="107"/>
      <c r="L66" s="107"/>
      <c r="M66" s="107"/>
    </row>
    <row r="67" spans="1:13" ht="14.25" customHeight="1">
      <c r="A67" s="173"/>
      <c r="C67" s="69"/>
      <c r="D67" s="123"/>
      <c r="E67" s="123"/>
      <c r="F67" s="123"/>
      <c r="G67" s="123"/>
      <c r="I67" s="107"/>
      <c r="J67" s="107"/>
      <c r="K67" s="107"/>
      <c r="L67" s="107"/>
      <c r="M67" s="107"/>
    </row>
    <row r="68" spans="1:13" ht="14.25" customHeight="1">
      <c r="A68" s="173"/>
      <c r="C68" s="69"/>
      <c r="D68" s="123"/>
      <c r="E68" s="123"/>
      <c r="F68" s="123"/>
      <c r="G68" s="123"/>
      <c r="I68" s="107"/>
      <c r="J68" s="107"/>
      <c r="K68" s="107"/>
      <c r="L68" s="107"/>
      <c r="M68" s="107"/>
    </row>
    <row r="69" spans="1:13" ht="14.25" customHeight="1">
      <c r="A69" s="173"/>
      <c r="C69" s="69"/>
      <c r="D69" s="123"/>
      <c r="E69" s="123"/>
      <c r="F69" s="123"/>
      <c r="G69" s="123"/>
      <c r="I69" s="107"/>
      <c r="J69" s="107"/>
      <c r="K69" s="107"/>
      <c r="L69" s="107"/>
      <c r="M69" s="107"/>
    </row>
    <row r="70" spans="1:13" ht="14.25" customHeight="1">
      <c r="A70" s="173"/>
      <c r="C70" s="69"/>
      <c r="D70" s="123"/>
      <c r="E70" s="123"/>
      <c r="F70" s="123"/>
      <c r="G70" s="123"/>
      <c r="I70" s="107"/>
      <c r="J70" s="107"/>
      <c r="K70" s="107"/>
      <c r="L70" s="107"/>
      <c r="M70" s="107"/>
    </row>
    <row r="71" spans="1:13" ht="14.25" customHeight="1">
      <c r="A71" s="173"/>
      <c r="C71" s="69"/>
      <c r="D71" s="123"/>
      <c r="E71" s="123"/>
      <c r="F71" s="123"/>
      <c r="G71" s="123"/>
      <c r="I71" s="107"/>
      <c r="J71" s="107"/>
      <c r="K71" s="107"/>
      <c r="L71" s="107"/>
      <c r="M71" s="107"/>
    </row>
    <row r="72" spans="1:13" ht="14.25" customHeight="1">
      <c r="A72" s="173"/>
      <c r="C72" s="69"/>
      <c r="D72" s="123"/>
      <c r="E72" s="123"/>
      <c r="F72" s="123"/>
      <c r="G72" s="123"/>
      <c r="I72" s="107"/>
      <c r="J72" s="107"/>
      <c r="K72" s="107"/>
      <c r="L72" s="107"/>
      <c r="M72" s="107"/>
    </row>
    <row r="73" spans="1:13" ht="14.25" customHeight="1">
      <c r="A73" s="173"/>
      <c r="C73" s="69"/>
      <c r="D73" s="123"/>
      <c r="E73" s="123"/>
      <c r="F73" s="123"/>
      <c r="G73" s="123"/>
      <c r="I73" s="107"/>
      <c r="J73" s="107"/>
      <c r="K73" s="107"/>
      <c r="L73" s="107"/>
      <c r="M73" s="107"/>
    </row>
    <row r="74" spans="1:13" ht="14.25" customHeight="1">
      <c r="A74" s="173"/>
      <c r="C74" s="69"/>
      <c r="D74" s="123"/>
      <c r="E74" s="123"/>
      <c r="F74" s="123"/>
      <c r="G74" s="123"/>
      <c r="I74" s="107"/>
      <c r="J74" s="107"/>
      <c r="K74" s="107"/>
      <c r="L74" s="107"/>
      <c r="M74" s="107"/>
    </row>
    <row r="75" spans="1:13" ht="14.25" customHeight="1">
      <c r="A75" s="173"/>
      <c r="C75" s="69"/>
      <c r="D75" s="123"/>
      <c r="E75" s="123"/>
      <c r="F75" s="123"/>
      <c r="G75" s="123"/>
      <c r="I75" s="107"/>
      <c r="J75" s="107"/>
      <c r="K75" s="107"/>
      <c r="L75" s="107"/>
      <c r="M75" s="107"/>
    </row>
    <row r="76" spans="1:13" ht="14.25" customHeight="1">
      <c r="A76" s="173"/>
      <c r="C76" s="69"/>
      <c r="D76" s="123"/>
      <c r="E76" s="123"/>
      <c r="F76" s="123"/>
      <c r="G76" s="123"/>
      <c r="I76" s="107"/>
      <c r="J76" s="107"/>
      <c r="K76" s="107"/>
      <c r="L76" s="107"/>
      <c r="M76" s="107"/>
    </row>
    <row r="77" spans="1:13" ht="14.25" customHeight="1">
      <c r="A77" s="173"/>
      <c r="C77" s="69"/>
      <c r="D77" s="123"/>
      <c r="E77" s="123"/>
      <c r="F77" s="123"/>
      <c r="G77" s="123"/>
      <c r="I77" s="107"/>
      <c r="J77" s="107"/>
      <c r="K77" s="107"/>
      <c r="L77" s="107"/>
      <c r="M77" s="107"/>
    </row>
    <row r="78" spans="1:13" ht="14.25" customHeight="1">
      <c r="A78" s="173"/>
      <c r="C78" s="69"/>
      <c r="D78" s="123"/>
      <c r="E78" s="123"/>
      <c r="F78" s="123"/>
      <c r="G78" s="123"/>
      <c r="I78" s="107"/>
      <c r="J78" s="107"/>
      <c r="K78" s="107"/>
      <c r="L78" s="107"/>
      <c r="M78" s="107"/>
    </row>
    <row r="79" spans="1:13" ht="14.25" customHeight="1">
      <c r="A79" s="173"/>
      <c r="C79" s="69"/>
      <c r="D79" s="123"/>
      <c r="E79" s="123"/>
      <c r="F79" s="123"/>
      <c r="G79" s="123"/>
      <c r="I79" s="107"/>
      <c r="J79" s="107"/>
      <c r="K79" s="107"/>
      <c r="L79" s="107"/>
      <c r="M79" s="107"/>
    </row>
    <row r="80" spans="1:13" ht="14.25" customHeight="1">
      <c r="A80" s="173"/>
      <c r="C80" s="69"/>
      <c r="D80" s="123"/>
      <c r="E80" s="123"/>
      <c r="F80" s="123"/>
      <c r="G80" s="123"/>
      <c r="I80" s="107"/>
      <c r="J80" s="107"/>
      <c r="K80" s="107"/>
      <c r="L80" s="107"/>
      <c r="M80" s="107"/>
    </row>
    <row r="81" spans="3:13" ht="13.5" customHeight="1">
      <c r="C81" s="69"/>
      <c r="D81" s="123"/>
      <c r="E81" s="123"/>
      <c r="F81" s="123"/>
      <c r="G81" s="123"/>
      <c r="H81" s="121"/>
      <c r="I81" s="107"/>
      <c r="J81" s="107"/>
      <c r="K81" s="107"/>
      <c r="L81" s="107"/>
      <c r="M81" s="107"/>
    </row>
    <row r="82" spans="1:8" ht="6.75" customHeight="1">
      <c r="A82" s="66"/>
      <c r="B82" s="66"/>
      <c r="C82" s="67"/>
      <c r="D82" s="129"/>
      <c r="E82" s="129"/>
      <c r="F82" s="129"/>
      <c r="G82" s="129"/>
      <c r="H82" s="130"/>
    </row>
    <row r="83" ht="7.5" customHeight="1">
      <c r="E83" s="125"/>
    </row>
    <row r="84" ht="15" customHeight="1"/>
    <row r="85" ht="12.75" customHeight="1"/>
  </sheetData>
  <sheetProtection/>
  <printOptions/>
  <pageMargins left="0.01" right="0.26" top="0.25" bottom="0.2" header="0.25" footer="0.2"/>
  <pageSetup fitToHeight="1" fitToWidth="1" horizontalDpi="600" verticalDpi="600" orientation="portrait" paperSize="9" scale="66" r:id="rId2"/>
  <headerFooter alignWithMargins="0">
    <oddFooter>&amp;C&amp;D &amp;T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R35"/>
  <sheetViews>
    <sheetView zoomScalePageLayoutView="0" workbookViewId="0" topLeftCell="A18">
      <selection activeCell="D26" sqref="D26"/>
    </sheetView>
  </sheetViews>
  <sheetFormatPr defaultColWidth="9.140625" defaultRowHeight="12.75"/>
  <cols>
    <col min="1" max="1" width="12.8515625" style="0" customWidth="1"/>
  </cols>
  <sheetData>
    <row r="1" ht="15">
      <c r="A1" s="117" t="s">
        <v>272</v>
      </c>
    </row>
    <row r="2" ht="12.75">
      <c r="A2" s="116" t="s">
        <v>379</v>
      </c>
    </row>
    <row r="4" ht="12.75">
      <c r="A4" s="116" t="s">
        <v>108</v>
      </c>
    </row>
    <row r="6" spans="1:96" ht="15">
      <c r="A6" t="s">
        <v>403</v>
      </c>
      <c r="B6" t="s">
        <v>435</v>
      </c>
      <c r="C6" t="s">
        <v>436</v>
      </c>
      <c r="D6" t="s">
        <v>173</v>
      </c>
      <c r="E6" t="s">
        <v>260</v>
      </c>
      <c r="F6" t="s">
        <v>494</v>
      </c>
      <c r="G6" t="s">
        <v>495</v>
      </c>
      <c r="H6" t="s">
        <v>358</v>
      </c>
      <c r="I6" t="s">
        <v>359</v>
      </c>
      <c r="J6" t="s">
        <v>459</v>
      </c>
      <c r="K6" t="s">
        <v>460</v>
      </c>
      <c r="L6" t="s">
        <v>153</v>
      </c>
      <c r="M6" t="s">
        <v>261</v>
      </c>
      <c r="N6" t="s">
        <v>120</v>
      </c>
      <c r="O6" t="s">
        <v>121</v>
      </c>
      <c r="P6" t="s">
        <v>326</v>
      </c>
      <c r="Q6" t="s">
        <v>304</v>
      </c>
      <c r="R6" t="s">
        <v>19</v>
      </c>
      <c r="S6" t="s">
        <v>20</v>
      </c>
      <c r="T6" t="s">
        <v>439</v>
      </c>
      <c r="U6" t="s">
        <v>381</v>
      </c>
      <c r="V6" t="s">
        <v>382</v>
      </c>
      <c r="W6" t="s">
        <v>383</v>
      </c>
      <c r="X6" t="s">
        <v>154</v>
      </c>
      <c r="Y6" t="s">
        <v>92</v>
      </c>
      <c r="Z6" t="s">
        <v>305</v>
      </c>
      <c r="AA6" t="s">
        <v>306</v>
      </c>
      <c r="AB6" t="s">
        <v>307</v>
      </c>
      <c r="AC6" t="s">
        <v>342</v>
      </c>
      <c r="AD6" t="s">
        <v>343</v>
      </c>
      <c r="AE6" t="s">
        <v>87</v>
      </c>
      <c r="AF6" t="s">
        <v>71</v>
      </c>
      <c r="AG6" t="s">
        <v>72</v>
      </c>
      <c r="AH6" t="s">
        <v>73</v>
      </c>
      <c r="AI6" t="s">
        <v>74</v>
      </c>
      <c r="AJ6" t="s">
        <v>155</v>
      </c>
      <c r="AK6" t="s">
        <v>1</v>
      </c>
      <c r="AL6" t="s">
        <v>93</v>
      </c>
      <c r="AM6" t="s">
        <v>8</v>
      </c>
      <c r="AN6" t="s">
        <v>9</v>
      </c>
      <c r="AO6" t="s">
        <v>10</v>
      </c>
      <c r="AP6" t="s">
        <v>11</v>
      </c>
      <c r="AQ6" t="s">
        <v>12</v>
      </c>
      <c r="AR6" t="s">
        <v>13</v>
      </c>
      <c r="AS6" t="s">
        <v>263</v>
      </c>
      <c r="AT6" t="s">
        <v>264</v>
      </c>
      <c r="AU6" t="s">
        <v>265</v>
      </c>
      <c r="AV6" t="s">
        <v>156</v>
      </c>
      <c r="AW6" t="s">
        <v>160</v>
      </c>
      <c r="AX6" t="s">
        <v>2</v>
      </c>
      <c r="AY6" t="s">
        <v>511</v>
      </c>
      <c r="AZ6" t="s">
        <v>512</v>
      </c>
      <c r="BA6" t="s">
        <v>234</v>
      </c>
      <c r="BB6" t="s">
        <v>235</v>
      </c>
      <c r="BC6" t="s">
        <v>236</v>
      </c>
      <c r="BD6" t="s">
        <v>237</v>
      </c>
      <c r="BE6" t="s">
        <v>238</v>
      </c>
      <c r="BF6" t="s">
        <v>158</v>
      </c>
      <c r="BG6" t="s">
        <v>159</v>
      </c>
      <c r="BH6" t="s">
        <v>157</v>
      </c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</row>
    <row r="8" spans="1:60" ht="15">
      <c r="A8" s="5" t="e">
        <f>(_XLL.HPVAL(#REF!,#REF!,A6,#REF!,#REF!,#REF!))/1000</f>
        <v>#NAME?</v>
      </c>
      <c r="B8" s="5" t="e">
        <f>(_XLL.HPVAL(#REF!,#REF!,B6,#REF!,#REF!,#REF!))/1000</f>
        <v>#NAME?</v>
      </c>
      <c r="C8" s="5" t="e">
        <f>(_XLL.HPVAL(#REF!,#REF!,C6,#REF!,#REF!,#REF!))/1000</f>
        <v>#NAME?</v>
      </c>
      <c r="D8" s="5" t="e">
        <f>(_XLL.HPVAL(#REF!,#REF!,D6,#REF!,#REF!,#REF!))/1000</f>
        <v>#NAME?</v>
      </c>
      <c r="E8" s="5" t="e">
        <f>(_XLL.HPVAL(#REF!,#REF!,E6,#REF!,#REF!,#REF!))/1000</f>
        <v>#NAME?</v>
      </c>
      <c r="F8" s="5" t="e">
        <f>(_XLL.HPVAL(#REF!,#REF!,F6,#REF!,#REF!,#REF!))/1000</f>
        <v>#NAME?</v>
      </c>
      <c r="G8" s="5" t="e">
        <f>(_XLL.HPVAL(#REF!,#REF!,G6,#REF!,#REF!,#REF!))/1000</f>
        <v>#NAME?</v>
      </c>
      <c r="H8" s="5" t="e">
        <f>(_XLL.HPVAL(#REF!,#REF!,H6,#REF!,#REF!,#REF!))/1000</f>
        <v>#NAME?</v>
      </c>
      <c r="I8" s="5" t="e">
        <f>(_XLL.HPVAL(#REF!,#REF!,I6,#REF!,#REF!,#REF!))/1000</f>
        <v>#NAME?</v>
      </c>
      <c r="J8" s="5" t="e">
        <f>(_XLL.HPVAL(#REF!,#REF!,J6,#REF!,#REF!,#REF!))/1000</f>
        <v>#NAME?</v>
      </c>
      <c r="K8" s="5" t="e">
        <f>(_XLL.HPVAL(#REF!,#REF!,K6,#REF!,#REF!,#REF!))/1000</f>
        <v>#NAME?</v>
      </c>
      <c r="L8" s="5" t="e">
        <f>(_XLL.HPVAL(#REF!,#REF!,L6,#REF!,#REF!,#REF!))/1000</f>
        <v>#NAME?</v>
      </c>
      <c r="M8" s="5" t="e">
        <f>(_XLL.HPVAL(#REF!,#REF!,M6,#REF!,#REF!,#REF!))/1000</f>
        <v>#NAME?</v>
      </c>
      <c r="N8" s="5" t="e">
        <f>(_XLL.HPVAL(#REF!,#REF!,N6,#REF!,#REF!,#REF!))/1000</f>
        <v>#NAME?</v>
      </c>
      <c r="O8" s="5" t="e">
        <f>(_XLL.HPVAL(#REF!,#REF!,O6,#REF!,#REF!,#REF!))/1000</f>
        <v>#NAME?</v>
      </c>
      <c r="P8" s="5" t="e">
        <f>(_XLL.HPVAL(#REF!,#REF!,P6,#REF!,#REF!,#REF!))/1000</f>
        <v>#NAME?</v>
      </c>
      <c r="Q8" s="5" t="e">
        <f>(_XLL.HPVAL(#REF!,#REF!,Q6,#REF!,#REF!,#REF!))/1000</f>
        <v>#NAME?</v>
      </c>
      <c r="R8" s="5" t="e">
        <f>(_XLL.HPVAL(#REF!,#REF!,R6,#REF!,#REF!,#REF!))/1000</f>
        <v>#NAME?</v>
      </c>
      <c r="S8" s="5" t="e">
        <f>(_XLL.HPVAL(#REF!,#REF!,S6,#REF!,#REF!,#REF!))/1000</f>
        <v>#NAME?</v>
      </c>
      <c r="T8" s="5" t="e">
        <f>(_XLL.HPVAL(#REF!,#REF!,T6,#REF!,#REF!,#REF!))/1000</f>
        <v>#NAME?</v>
      </c>
      <c r="U8" s="5" t="e">
        <f>(_XLL.HPVAL(#REF!,#REF!,U6,#REF!,#REF!,#REF!))/1000</f>
        <v>#NAME?</v>
      </c>
      <c r="V8" s="5" t="e">
        <f>(_XLL.HPVAL(#REF!,#REF!,V6,#REF!,#REF!,#REF!))/1000</f>
        <v>#NAME?</v>
      </c>
      <c r="W8" s="5" t="e">
        <f>(_XLL.HPVAL(#REF!,#REF!,W6,#REF!,#REF!,#REF!))/1000</f>
        <v>#NAME?</v>
      </c>
      <c r="X8" s="5" t="e">
        <f>(_XLL.HPVAL(#REF!,#REF!,X6,#REF!,#REF!,#REF!))/1000</f>
        <v>#NAME?</v>
      </c>
      <c r="Y8" s="5" t="e">
        <f>(_XLL.HPVAL(#REF!,#REF!,Y6,#REF!,#REF!,#REF!))/1000</f>
        <v>#NAME?</v>
      </c>
      <c r="Z8" s="5" t="e">
        <f>(_XLL.HPVAL(#REF!,#REF!,Z6,#REF!,#REF!,#REF!))/1000</f>
        <v>#NAME?</v>
      </c>
      <c r="AA8" s="5" t="e">
        <f>(_XLL.HPVAL(#REF!,#REF!,AA6,#REF!,#REF!,#REF!))/1000</f>
        <v>#NAME?</v>
      </c>
      <c r="AB8" s="5" t="e">
        <f>(_XLL.HPVAL(#REF!,#REF!,AB6,#REF!,#REF!,#REF!))/1000</f>
        <v>#NAME?</v>
      </c>
      <c r="AC8" s="5" t="e">
        <f>(_XLL.HPVAL(#REF!,#REF!,AC6,#REF!,#REF!,#REF!))/1000</f>
        <v>#NAME?</v>
      </c>
      <c r="AD8" s="5" t="e">
        <f>(_XLL.HPVAL(#REF!,#REF!,AD6,#REF!,#REF!,#REF!))/1000</f>
        <v>#NAME?</v>
      </c>
      <c r="AE8" s="5" t="e">
        <f>(_XLL.HPVAL(#REF!,#REF!,AE6,#REF!,#REF!,#REF!))/1000</f>
        <v>#NAME?</v>
      </c>
      <c r="AF8" s="5" t="e">
        <f>(_XLL.HPVAL(#REF!,#REF!,AF6,#REF!,#REF!,#REF!))/1000</f>
        <v>#NAME?</v>
      </c>
      <c r="AG8" s="5" t="e">
        <f>(_XLL.HPVAL(#REF!,#REF!,AG6,#REF!,#REF!,#REF!))/1000</f>
        <v>#NAME?</v>
      </c>
      <c r="AH8" s="5" t="e">
        <f>(_XLL.HPVAL(#REF!,#REF!,AH6,#REF!,#REF!,#REF!))/1000</f>
        <v>#NAME?</v>
      </c>
      <c r="AI8" s="5" t="e">
        <f>(_XLL.HPVAL(#REF!,#REF!,AI6,#REF!,#REF!,#REF!))/1000</f>
        <v>#NAME?</v>
      </c>
      <c r="AJ8" s="5" t="e">
        <f>(_XLL.HPVAL(#REF!,#REF!,AJ6,#REF!,#REF!,#REF!))/1000</f>
        <v>#NAME?</v>
      </c>
      <c r="AK8" s="5" t="e">
        <f>(_XLL.HPVAL(#REF!,#REF!,AK6,#REF!,#REF!,#REF!))/1000</f>
        <v>#NAME?</v>
      </c>
      <c r="AL8" s="5" t="e">
        <f>(_XLL.HPVAL(#REF!,#REF!,AL6,#REF!,#REF!,#REF!))/1000</f>
        <v>#NAME?</v>
      </c>
      <c r="AM8" s="5" t="e">
        <f>(_XLL.HPVAL(#REF!,#REF!,AM6,#REF!,#REF!,#REF!))/1000</f>
        <v>#NAME?</v>
      </c>
      <c r="AN8" s="5" t="e">
        <f>(_XLL.HPVAL(#REF!,#REF!,AN6,#REF!,#REF!,#REF!))/1000</f>
        <v>#NAME?</v>
      </c>
      <c r="AO8" s="5" t="e">
        <f>(_XLL.HPVAL(#REF!,#REF!,AO6,#REF!,#REF!,#REF!))/1000</f>
        <v>#NAME?</v>
      </c>
      <c r="AP8" s="5" t="e">
        <f>(_XLL.HPVAL(#REF!,#REF!,AP6,#REF!,#REF!,#REF!))/1000</f>
        <v>#NAME?</v>
      </c>
      <c r="AQ8" s="5" t="e">
        <f>(_XLL.HPVAL(#REF!,#REF!,AQ6,#REF!,#REF!,#REF!))/1000</f>
        <v>#NAME?</v>
      </c>
      <c r="AR8" s="5" t="e">
        <f>(_XLL.HPVAL(#REF!,#REF!,AR6,#REF!,#REF!,#REF!))/1000</f>
        <v>#NAME?</v>
      </c>
      <c r="AS8" s="5" t="e">
        <f>(_XLL.HPVAL(#REF!,#REF!,AS6,#REF!,#REF!,#REF!))/1000</f>
        <v>#NAME?</v>
      </c>
      <c r="AT8" s="5" t="e">
        <f>(_XLL.HPVAL(#REF!,#REF!,AT6,#REF!,#REF!,#REF!))/1000</f>
        <v>#NAME?</v>
      </c>
      <c r="AU8" s="5" t="e">
        <f>(_XLL.HPVAL(#REF!,#REF!,AU6,#REF!,#REF!,#REF!))/1000</f>
        <v>#NAME?</v>
      </c>
      <c r="AV8" s="5" t="e">
        <f>(_XLL.HPVAL(#REF!,#REF!,AV6,#REF!,#REF!,#REF!))/1000</f>
        <v>#NAME?</v>
      </c>
      <c r="AW8" s="5" t="e">
        <f>(_XLL.HPVAL(#REF!,#REF!,AW6,#REF!,#REF!,#REF!))/1000</f>
        <v>#NAME?</v>
      </c>
      <c r="AX8" s="5" t="e">
        <f>(_XLL.HPVAL(#REF!,#REF!,AX6,#REF!,#REF!,#REF!))/1000</f>
        <v>#NAME?</v>
      </c>
      <c r="AY8" s="5" t="e">
        <f>(_XLL.HPVAL(#REF!,#REF!,AY6,#REF!,#REF!,#REF!))/1000</f>
        <v>#NAME?</v>
      </c>
      <c r="AZ8" s="5" t="e">
        <f>(_XLL.HPVAL(#REF!,#REF!,AZ6,#REF!,#REF!,#REF!))/1000</f>
        <v>#NAME?</v>
      </c>
      <c r="BA8" s="5" t="e">
        <f>(_XLL.HPVAL(#REF!,#REF!,BA6,#REF!,#REF!,#REF!))/1000</f>
        <v>#NAME?</v>
      </c>
      <c r="BB8" s="5" t="e">
        <f>(_XLL.HPVAL(#REF!,#REF!,BB6,#REF!,#REF!,#REF!))/1000</f>
        <v>#NAME?</v>
      </c>
      <c r="BC8" s="5" t="e">
        <f>(_XLL.HPVAL(#REF!,#REF!,BC6,#REF!,#REF!,#REF!))/1000</f>
        <v>#NAME?</v>
      </c>
      <c r="BD8" s="5" t="e">
        <f>(_XLL.HPVAL(#REF!,#REF!,BD6,#REF!,#REF!,#REF!))/1000</f>
        <v>#NAME?</v>
      </c>
      <c r="BE8" s="5" t="e">
        <f>(_XLL.HPVAL(#REF!,#REF!,BE6,#REF!,#REF!,#REF!))/1000</f>
        <v>#NAME?</v>
      </c>
      <c r="BF8" s="5" t="e">
        <f>(_XLL.HPVAL(#REF!,#REF!,BF6,#REF!,#REF!,#REF!))/1000</f>
        <v>#NAME?</v>
      </c>
      <c r="BG8" s="5" t="e">
        <f>(_XLL.HPVAL(#REF!,#REF!,BG6,#REF!,#REF!,#REF!))/1000</f>
        <v>#NAME?</v>
      </c>
      <c r="BH8" s="5" t="e">
        <f>(_XLL.HPVAL(#REF!,#REF!,BH6,#REF!,#REF!,#REF!))/1000</f>
        <v>#NAME?</v>
      </c>
    </row>
    <row r="10" ht="12.75">
      <c r="A10" s="116" t="s">
        <v>128</v>
      </c>
    </row>
    <row r="12" ht="12.75">
      <c r="A12" s="116" t="s">
        <v>108</v>
      </c>
    </row>
    <row r="15" spans="1:60" ht="12.75">
      <c r="A15" t="s">
        <v>85</v>
      </c>
      <c r="B15" t="s">
        <v>368</v>
      </c>
      <c r="C15" t="s">
        <v>369</v>
      </c>
      <c r="D15" t="s">
        <v>344</v>
      </c>
      <c r="E15" t="s">
        <v>345</v>
      </c>
      <c r="F15" t="s">
        <v>346</v>
      </c>
      <c r="G15" t="s">
        <v>347</v>
      </c>
      <c r="H15" t="s">
        <v>348</v>
      </c>
      <c r="I15" t="s">
        <v>349</v>
      </c>
      <c r="J15" t="s">
        <v>350</v>
      </c>
      <c r="K15" t="s">
        <v>351</v>
      </c>
      <c r="L15" t="s">
        <v>204</v>
      </c>
      <c r="M15" t="s">
        <v>338</v>
      </c>
      <c r="N15" t="s">
        <v>339</v>
      </c>
      <c r="O15" t="s">
        <v>481</v>
      </c>
      <c r="P15" t="s">
        <v>482</v>
      </c>
      <c r="Q15" t="s">
        <v>483</v>
      </c>
      <c r="R15" t="s">
        <v>3</v>
      </c>
      <c r="S15" t="s">
        <v>4</v>
      </c>
      <c r="T15" t="s">
        <v>5</v>
      </c>
      <c r="U15" t="s">
        <v>6</v>
      </c>
      <c r="V15" t="s">
        <v>122</v>
      </c>
      <c r="W15" t="s">
        <v>123</v>
      </c>
      <c r="X15" t="s">
        <v>248</v>
      </c>
      <c r="Y15" t="s">
        <v>25</v>
      </c>
      <c r="Z15" t="s">
        <v>340</v>
      </c>
      <c r="AA15" t="s">
        <v>341</v>
      </c>
      <c r="AB15" t="s">
        <v>109</v>
      </c>
      <c r="AC15" t="s">
        <v>320</v>
      </c>
      <c r="AD15" t="s">
        <v>321</v>
      </c>
      <c r="AE15" t="s">
        <v>285</v>
      </c>
      <c r="AF15" t="s">
        <v>286</v>
      </c>
      <c r="AG15" t="s">
        <v>287</v>
      </c>
      <c r="AH15" t="s">
        <v>288</v>
      </c>
      <c r="AI15" t="s">
        <v>206</v>
      </c>
      <c r="AJ15" t="s">
        <v>476</v>
      </c>
      <c r="AK15" t="s">
        <v>297</v>
      </c>
      <c r="AL15" t="s">
        <v>165</v>
      </c>
      <c r="AM15" t="s">
        <v>245</v>
      </c>
      <c r="AN15" t="s">
        <v>246</v>
      </c>
      <c r="AO15" t="s">
        <v>247</v>
      </c>
      <c r="AP15" t="s">
        <v>445</v>
      </c>
      <c r="AQ15" t="s">
        <v>446</v>
      </c>
      <c r="AR15" t="s">
        <v>80</v>
      </c>
      <c r="AS15" t="s">
        <v>81</v>
      </c>
      <c r="AT15" t="s">
        <v>420</v>
      </c>
      <c r="AU15" t="s">
        <v>296</v>
      </c>
      <c r="AV15" t="s">
        <v>396</v>
      </c>
      <c r="AW15" t="s">
        <v>303</v>
      </c>
      <c r="AX15" t="s">
        <v>298</v>
      </c>
      <c r="AY15" t="s">
        <v>299</v>
      </c>
      <c r="AZ15" t="s">
        <v>300</v>
      </c>
      <c r="BA15" t="s">
        <v>226</v>
      </c>
      <c r="BB15" t="s">
        <v>469</v>
      </c>
      <c r="BC15" t="s">
        <v>470</v>
      </c>
      <c r="BD15" t="s">
        <v>471</v>
      </c>
      <c r="BE15" t="s">
        <v>472</v>
      </c>
      <c r="BF15" t="s">
        <v>301</v>
      </c>
      <c r="BG15" t="s">
        <v>302</v>
      </c>
      <c r="BH15" t="s">
        <v>397</v>
      </c>
    </row>
    <row r="17" spans="1:60" ht="15">
      <c r="A17" s="5" t="e">
        <f>(_XLL.HPVAL(#REF!,#REF!,A15,#REF!,#REF!,#REF!))/1000</f>
        <v>#NAME?</v>
      </c>
      <c r="B17" s="5" t="e">
        <f>(_XLL.HPVAL(#REF!,#REF!,B15,#REF!,#REF!,#REF!))/1000</f>
        <v>#NAME?</v>
      </c>
      <c r="C17" s="5" t="e">
        <f>(_XLL.HPVAL(#REF!,#REF!,C15,#REF!,#REF!,#REF!))/1000</f>
        <v>#NAME?</v>
      </c>
      <c r="D17" s="5" t="e">
        <f>(_XLL.HPVAL(#REF!,#REF!,D15,#REF!,#REF!,#REF!))/1000</f>
        <v>#NAME?</v>
      </c>
      <c r="E17" s="5" t="e">
        <f>(_XLL.HPVAL(#REF!,#REF!,E15,#REF!,#REF!,#REF!))/1000</f>
        <v>#NAME?</v>
      </c>
      <c r="F17" s="5" t="e">
        <f>(_XLL.HPVAL(#REF!,#REF!,F15,#REF!,#REF!,#REF!))/1000</f>
        <v>#NAME?</v>
      </c>
      <c r="G17" s="5" t="e">
        <f>(_XLL.HPVAL(#REF!,#REF!,G15,#REF!,#REF!,#REF!))/1000</f>
        <v>#NAME?</v>
      </c>
      <c r="H17" s="5" t="e">
        <f>(_XLL.HPVAL(#REF!,#REF!,H15,#REF!,#REF!,#REF!))/1000</f>
        <v>#NAME?</v>
      </c>
      <c r="I17" s="5" t="e">
        <f>(_XLL.HPVAL(#REF!,#REF!,I15,#REF!,#REF!,#REF!))/1000</f>
        <v>#NAME?</v>
      </c>
      <c r="J17" s="5" t="e">
        <f>(_XLL.HPVAL(#REF!,#REF!,J15,#REF!,#REF!,#REF!))/1000</f>
        <v>#NAME?</v>
      </c>
      <c r="K17" s="5" t="e">
        <f>(_XLL.HPVAL(#REF!,#REF!,K15,#REF!,#REF!,#REF!))/1000</f>
        <v>#NAME?</v>
      </c>
      <c r="L17" s="5" t="e">
        <f>(_XLL.HPVAL(#REF!,#REF!,L15,#REF!,#REF!,#REF!))/1000</f>
        <v>#NAME?</v>
      </c>
      <c r="M17" s="5" t="e">
        <f>(_XLL.HPVAL(#REF!,#REF!,M15,#REF!,#REF!,#REF!))/1000</f>
        <v>#NAME?</v>
      </c>
      <c r="N17" s="5" t="e">
        <f>(_XLL.HPVAL(#REF!,#REF!,N15,#REF!,#REF!,#REF!))/1000</f>
        <v>#NAME?</v>
      </c>
      <c r="O17" s="5" t="e">
        <f>(_XLL.HPVAL(#REF!,#REF!,O15,#REF!,#REF!,#REF!))/1000</f>
        <v>#NAME?</v>
      </c>
      <c r="P17" s="5" t="e">
        <f>(_XLL.HPVAL(#REF!,#REF!,P15,#REF!,#REF!,#REF!))/1000</f>
        <v>#NAME?</v>
      </c>
      <c r="Q17" s="5" t="e">
        <f>(_XLL.HPVAL(#REF!,#REF!,Q15,#REF!,#REF!,#REF!))/1000</f>
        <v>#NAME?</v>
      </c>
      <c r="R17" s="5" t="e">
        <f>(_XLL.HPVAL(#REF!,#REF!,R15,#REF!,#REF!,#REF!))/1000</f>
        <v>#NAME?</v>
      </c>
      <c r="S17" s="5" t="e">
        <f>(_XLL.HPVAL(#REF!,#REF!,S15,#REF!,#REF!,#REF!))/1000</f>
        <v>#NAME?</v>
      </c>
      <c r="T17" s="5" t="e">
        <f>(_XLL.HPVAL(#REF!,#REF!,T15,#REF!,#REF!,#REF!))/1000</f>
        <v>#NAME?</v>
      </c>
      <c r="U17" s="5" t="e">
        <f>(_XLL.HPVAL(#REF!,#REF!,U15,#REF!,#REF!,#REF!))/1000</f>
        <v>#NAME?</v>
      </c>
      <c r="V17" s="5" t="e">
        <f>(_XLL.HPVAL(#REF!,#REF!,V15,#REF!,#REF!,#REF!))/1000</f>
        <v>#NAME?</v>
      </c>
      <c r="W17" s="5" t="e">
        <f>(_XLL.HPVAL(#REF!,#REF!,W15,#REF!,#REF!,#REF!))/1000</f>
        <v>#NAME?</v>
      </c>
      <c r="X17" s="5" t="e">
        <f>(_XLL.HPVAL(#REF!,#REF!,X15,#REF!,#REF!,#REF!))/1000</f>
        <v>#NAME?</v>
      </c>
      <c r="Y17" s="5" t="e">
        <f>(_XLL.HPVAL(#REF!,#REF!,Y15,#REF!,#REF!,#REF!))/1000</f>
        <v>#NAME?</v>
      </c>
      <c r="Z17" s="5" t="e">
        <f>(_XLL.HPVAL(#REF!,#REF!,Z15,#REF!,#REF!,#REF!))/1000</f>
        <v>#NAME?</v>
      </c>
      <c r="AA17" s="5" t="e">
        <f>(_XLL.HPVAL(#REF!,#REF!,AA15,#REF!,#REF!,#REF!))/1000</f>
        <v>#NAME?</v>
      </c>
      <c r="AB17" s="5" t="e">
        <f>(_XLL.HPVAL(#REF!,#REF!,AB15,#REF!,#REF!,#REF!))/1000</f>
        <v>#NAME?</v>
      </c>
      <c r="AC17" s="5" t="e">
        <f>(_XLL.HPVAL(#REF!,#REF!,AC15,#REF!,#REF!,#REF!))/1000</f>
        <v>#NAME?</v>
      </c>
      <c r="AD17" s="5" t="e">
        <f>(_XLL.HPVAL(#REF!,#REF!,AD15,#REF!,#REF!,#REF!))/1000</f>
        <v>#NAME?</v>
      </c>
      <c r="AE17" s="5" t="e">
        <f>(_XLL.HPVAL(#REF!,#REF!,AE15,#REF!,#REF!,#REF!))/1000</f>
        <v>#NAME?</v>
      </c>
      <c r="AF17" s="5" t="e">
        <f>(_XLL.HPVAL(#REF!,#REF!,AF15,#REF!,#REF!,#REF!))/1000</f>
        <v>#NAME?</v>
      </c>
      <c r="AG17" s="5" t="e">
        <f>(_XLL.HPVAL(#REF!,#REF!,AG15,#REF!,#REF!,#REF!))/1000</f>
        <v>#NAME?</v>
      </c>
      <c r="AH17" s="5" t="e">
        <f>(_XLL.HPVAL(#REF!,#REF!,AH15,#REF!,#REF!,#REF!))/1000</f>
        <v>#NAME?</v>
      </c>
      <c r="AI17" s="5" t="e">
        <f>(_XLL.HPVAL(#REF!,#REF!,AI15,#REF!,#REF!,#REF!))/1000</f>
        <v>#NAME?</v>
      </c>
      <c r="AJ17" s="5" t="e">
        <f>(_XLL.HPVAL(#REF!,#REF!,AJ15,#REF!,#REF!,#REF!))/1000</f>
        <v>#NAME?</v>
      </c>
      <c r="AK17" s="5" t="e">
        <f>(_XLL.HPVAL(#REF!,#REF!,AK15,#REF!,#REF!,#REF!))/1000</f>
        <v>#NAME?</v>
      </c>
      <c r="AL17" s="5" t="e">
        <f>(_XLL.HPVAL(#REF!,#REF!,AL15,#REF!,#REF!,#REF!))/1000</f>
        <v>#NAME?</v>
      </c>
      <c r="AM17" s="5" t="e">
        <f>(_XLL.HPVAL(#REF!,#REF!,AM15,#REF!,#REF!,#REF!))/1000</f>
        <v>#NAME?</v>
      </c>
      <c r="AN17" s="5" t="e">
        <f>(_XLL.HPVAL(#REF!,#REF!,AN15,#REF!,#REF!,#REF!))/1000</f>
        <v>#NAME?</v>
      </c>
      <c r="AO17" s="5" t="e">
        <f>(_XLL.HPVAL(#REF!,#REF!,AO15,#REF!,#REF!,#REF!))/1000</f>
        <v>#NAME?</v>
      </c>
      <c r="AP17" s="5" t="e">
        <f>(_XLL.HPVAL(#REF!,#REF!,AP15,#REF!,#REF!,#REF!))/1000</f>
        <v>#NAME?</v>
      </c>
      <c r="AQ17" s="5" t="e">
        <f>(_XLL.HPVAL(#REF!,#REF!,AQ15,#REF!,#REF!,#REF!))/1000</f>
        <v>#NAME?</v>
      </c>
      <c r="AR17" s="5" t="e">
        <f>(_XLL.HPVAL(#REF!,#REF!,AR15,#REF!,#REF!,#REF!))/1000</f>
        <v>#NAME?</v>
      </c>
      <c r="AS17" s="5" t="e">
        <f>(_XLL.HPVAL(#REF!,#REF!,AS15,#REF!,#REF!,#REF!))/1000</f>
        <v>#NAME?</v>
      </c>
      <c r="AT17" s="5" t="e">
        <f>(_XLL.HPVAL(#REF!,#REF!,AT15,#REF!,#REF!,#REF!))/1000</f>
        <v>#NAME?</v>
      </c>
      <c r="AU17" s="5" t="e">
        <f>(_XLL.HPVAL(#REF!,#REF!,AU15,#REF!,#REF!,#REF!))/1000</f>
        <v>#NAME?</v>
      </c>
      <c r="AV17" s="5" t="e">
        <f>(_XLL.HPVAL(#REF!,#REF!,AV15,#REF!,#REF!,#REF!))/1000</f>
        <v>#NAME?</v>
      </c>
      <c r="AW17" s="5" t="e">
        <f>(_XLL.HPVAL(#REF!,#REF!,AW15,#REF!,#REF!,#REF!))/1000</f>
        <v>#NAME?</v>
      </c>
      <c r="AX17" s="5" t="e">
        <f>(_XLL.HPVAL(#REF!,#REF!,AX15,#REF!,#REF!,#REF!))/1000</f>
        <v>#NAME?</v>
      </c>
      <c r="AY17" s="5" t="e">
        <f>(_XLL.HPVAL(#REF!,#REF!,AY15,#REF!,#REF!,#REF!))/1000</f>
        <v>#NAME?</v>
      </c>
      <c r="AZ17" s="5" t="e">
        <f>(_XLL.HPVAL(#REF!,#REF!,AZ15,#REF!,#REF!,#REF!))/1000</f>
        <v>#NAME?</v>
      </c>
      <c r="BA17" s="5" t="e">
        <f>(_XLL.HPVAL(#REF!,#REF!,BA15,#REF!,#REF!,#REF!))/1000</f>
        <v>#NAME?</v>
      </c>
      <c r="BB17" s="5" t="e">
        <f>(_XLL.HPVAL(#REF!,#REF!,BB15,#REF!,#REF!,#REF!))/1000</f>
        <v>#NAME?</v>
      </c>
      <c r="BC17" s="5" t="e">
        <f>(_XLL.HPVAL(#REF!,#REF!,BC15,#REF!,#REF!,#REF!))/1000</f>
        <v>#NAME?</v>
      </c>
      <c r="BD17" s="5" t="e">
        <f>(_XLL.HPVAL(#REF!,#REF!,BD15,#REF!,#REF!,#REF!))/1000</f>
        <v>#NAME?</v>
      </c>
      <c r="BE17" s="5" t="e">
        <f>(_XLL.HPVAL(#REF!,#REF!,BE15,#REF!,#REF!,#REF!))/1000</f>
        <v>#NAME?</v>
      </c>
      <c r="BF17" s="5" t="e">
        <f>(_XLL.HPVAL(#REF!,#REF!,BF15,#REF!,#REF!,#REF!))/1000</f>
        <v>#NAME?</v>
      </c>
      <c r="BG17" s="5" t="e">
        <f>(_XLL.HPVAL(#REF!,#REF!,BG15,#REF!,#REF!,#REF!))/1000</f>
        <v>#NAME?</v>
      </c>
      <c r="BH17" s="5" t="e">
        <f>(_XLL.HPVAL(#REF!,#REF!,BH15,#REF!,#REF!,#REF!))/1000</f>
        <v>#NAME?</v>
      </c>
    </row>
    <row r="19" ht="15">
      <c r="A19" s="117" t="s">
        <v>273</v>
      </c>
    </row>
    <row r="20" ht="12.75">
      <c r="A20" s="116" t="s">
        <v>379</v>
      </c>
    </row>
    <row r="22" ht="12.75">
      <c r="A22" s="116" t="s">
        <v>129</v>
      </c>
    </row>
    <row r="24" spans="1:60" ht="12.75">
      <c r="A24" t="s">
        <v>403</v>
      </c>
      <c r="B24" t="s">
        <v>435</v>
      </c>
      <c r="C24" t="s">
        <v>436</v>
      </c>
      <c r="D24" t="s">
        <v>173</v>
      </c>
      <c r="E24" t="s">
        <v>260</v>
      </c>
      <c r="F24" t="s">
        <v>494</v>
      </c>
      <c r="G24" t="s">
        <v>495</v>
      </c>
      <c r="H24" t="s">
        <v>358</v>
      </c>
      <c r="I24" t="s">
        <v>359</v>
      </c>
      <c r="J24" t="s">
        <v>459</v>
      </c>
      <c r="K24" t="s">
        <v>460</v>
      </c>
      <c r="L24" t="s">
        <v>153</v>
      </c>
      <c r="M24" t="s">
        <v>261</v>
      </c>
      <c r="N24" t="s">
        <v>120</v>
      </c>
      <c r="O24" t="s">
        <v>121</v>
      </c>
      <c r="P24" t="s">
        <v>326</v>
      </c>
      <c r="Q24" t="s">
        <v>304</v>
      </c>
      <c r="R24" t="s">
        <v>19</v>
      </c>
      <c r="S24" t="s">
        <v>20</v>
      </c>
      <c r="T24" t="s">
        <v>439</v>
      </c>
      <c r="U24" t="s">
        <v>381</v>
      </c>
      <c r="V24" t="s">
        <v>382</v>
      </c>
      <c r="W24" t="s">
        <v>383</v>
      </c>
      <c r="X24" t="s">
        <v>154</v>
      </c>
      <c r="Y24" t="s">
        <v>92</v>
      </c>
      <c r="Z24" t="s">
        <v>305</v>
      </c>
      <c r="AA24" t="s">
        <v>306</v>
      </c>
      <c r="AB24" t="s">
        <v>307</v>
      </c>
      <c r="AC24" t="s">
        <v>342</v>
      </c>
      <c r="AD24" t="s">
        <v>343</v>
      </c>
      <c r="AE24" t="s">
        <v>87</v>
      </c>
      <c r="AF24" t="s">
        <v>71</v>
      </c>
      <c r="AG24" t="s">
        <v>72</v>
      </c>
      <c r="AH24" t="s">
        <v>73</v>
      </c>
      <c r="AI24" t="s">
        <v>74</v>
      </c>
      <c r="AJ24" t="s">
        <v>155</v>
      </c>
      <c r="AK24" t="s">
        <v>1</v>
      </c>
      <c r="AL24" t="s">
        <v>93</v>
      </c>
      <c r="AM24" t="s">
        <v>8</v>
      </c>
      <c r="AN24" t="s">
        <v>9</v>
      </c>
      <c r="AO24" t="s">
        <v>10</v>
      </c>
      <c r="AP24" t="s">
        <v>11</v>
      </c>
      <c r="AQ24" t="s">
        <v>12</v>
      </c>
      <c r="AR24" t="s">
        <v>13</v>
      </c>
      <c r="AS24" t="s">
        <v>263</v>
      </c>
      <c r="AT24" t="s">
        <v>264</v>
      </c>
      <c r="AU24" t="s">
        <v>265</v>
      </c>
      <c r="AV24" t="s">
        <v>156</v>
      </c>
      <c r="AW24" t="s">
        <v>160</v>
      </c>
      <c r="AX24" t="s">
        <v>2</v>
      </c>
      <c r="AY24" t="s">
        <v>511</v>
      </c>
      <c r="AZ24" t="s">
        <v>512</v>
      </c>
      <c r="BA24" t="s">
        <v>234</v>
      </c>
      <c r="BB24" t="s">
        <v>235</v>
      </c>
      <c r="BC24" t="s">
        <v>236</v>
      </c>
      <c r="BD24" t="s">
        <v>237</v>
      </c>
      <c r="BE24" t="s">
        <v>238</v>
      </c>
      <c r="BF24" t="s">
        <v>158</v>
      </c>
      <c r="BG24" t="s">
        <v>159</v>
      </c>
      <c r="BH24" t="s">
        <v>157</v>
      </c>
    </row>
    <row r="26" spans="1:60" ht="15">
      <c r="A26" s="5" t="e">
        <f>(_XLL.HPVAL(#REF!,#REF!,A24,#REF!,#REF!,#REF!))/1000</f>
        <v>#NAME?</v>
      </c>
      <c r="B26" s="5" t="e">
        <f>(_XLL.HPVAL(#REF!,#REF!,B24,#REF!,#REF!,#REF!))/1000</f>
        <v>#NAME?</v>
      </c>
      <c r="C26" s="5" t="e">
        <f>(_XLL.HPVAL(#REF!,#REF!,C24,#REF!,#REF!,#REF!))/1000</f>
        <v>#NAME?</v>
      </c>
      <c r="D26" s="5" t="e">
        <f>(_XLL.HPVAL(#REF!,#REF!,D24,#REF!,#REF!,#REF!))/1000</f>
        <v>#NAME?</v>
      </c>
      <c r="E26" s="5" t="e">
        <f>(_XLL.HPVAL(#REF!,#REF!,E24,#REF!,#REF!,#REF!))/1000</f>
        <v>#NAME?</v>
      </c>
      <c r="F26" s="5" t="e">
        <f>(_XLL.HPVAL(#REF!,#REF!,F24,#REF!,#REF!,#REF!))/1000</f>
        <v>#NAME?</v>
      </c>
      <c r="G26" s="5" t="e">
        <f>(_XLL.HPVAL(#REF!,#REF!,G24,#REF!,#REF!,#REF!))/1000</f>
        <v>#NAME?</v>
      </c>
      <c r="H26" s="5" t="e">
        <f>(_XLL.HPVAL(#REF!,#REF!,H24,#REF!,#REF!,#REF!))/1000</f>
        <v>#NAME?</v>
      </c>
      <c r="I26" s="5" t="e">
        <f>(_XLL.HPVAL(#REF!,#REF!,I24,#REF!,#REF!,#REF!))/1000</f>
        <v>#NAME?</v>
      </c>
      <c r="J26" s="5" t="e">
        <f>(_XLL.HPVAL(#REF!,#REF!,J24,#REF!,#REF!,#REF!))/1000</f>
        <v>#NAME?</v>
      </c>
      <c r="K26" s="5" t="e">
        <f>(_XLL.HPVAL(#REF!,#REF!,K24,#REF!,#REF!,#REF!))/1000</f>
        <v>#NAME?</v>
      </c>
      <c r="L26" s="5" t="e">
        <f>(_XLL.HPVAL(#REF!,#REF!,L24,#REF!,#REF!,#REF!))/1000</f>
        <v>#NAME?</v>
      </c>
      <c r="M26" s="5" t="e">
        <f>(_XLL.HPVAL(#REF!,#REF!,M24,#REF!,#REF!,#REF!))/1000</f>
        <v>#NAME?</v>
      </c>
      <c r="N26" s="5" t="e">
        <f>(_XLL.HPVAL(#REF!,#REF!,N24,#REF!,#REF!,#REF!))/1000</f>
        <v>#NAME?</v>
      </c>
      <c r="O26" s="5" t="e">
        <f>(_XLL.HPVAL(#REF!,#REF!,O24,#REF!,#REF!,#REF!))/1000</f>
        <v>#NAME?</v>
      </c>
      <c r="P26" s="5" t="e">
        <f>(_XLL.HPVAL(#REF!,#REF!,P24,#REF!,#REF!,#REF!))/1000</f>
        <v>#NAME?</v>
      </c>
      <c r="Q26" s="5" t="e">
        <f>(_XLL.HPVAL(#REF!,#REF!,Q24,#REF!,#REF!,#REF!))/1000</f>
        <v>#NAME?</v>
      </c>
      <c r="R26" s="5" t="e">
        <f>(_XLL.HPVAL(#REF!,#REF!,R24,#REF!,#REF!,#REF!))/1000</f>
        <v>#NAME?</v>
      </c>
      <c r="S26" s="5" t="e">
        <f>(_XLL.HPVAL(#REF!,#REF!,S24,#REF!,#REF!,#REF!))/1000</f>
        <v>#NAME?</v>
      </c>
      <c r="T26" s="5" t="e">
        <f>(_XLL.HPVAL(#REF!,#REF!,T24,#REF!,#REF!,#REF!))/1000</f>
        <v>#NAME?</v>
      </c>
      <c r="U26" s="5" t="e">
        <f>(_XLL.HPVAL(#REF!,#REF!,U24,#REF!,#REF!,#REF!))/1000</f>
        <v>#NAME?</v>
      </c>
      <c r="V26" s="5" t="e">
        <f>(_XLL.HPVAL(#REF!,#REF!,V24,#REF!,#REF!,#REF!))/1000</f>
        <v>#NAME?</v>
      </c>
      <c r="W26" s="5" t="e">
        <f>(_XLL.HPVAL(#REF!,#REF!,W24,#REF!,#REF!,#REF!))/1000</f>
        <v>#NAME?</v>
      </c>
      <c r="X26" s="5" t="e">
        <f>(_XLL.HPVAL(#REF!,#REF!,X24,#REF!,#REF!,#REF!))/1000</f>
        <v>#NAME?</v>
      </c>
      <c r="Y26" s="5" t="e">
        <f>(_XLL.HPVAL(#REF!,#REF!,Y24,#REF!,#REF!,#REF!))/1000</f>
        <v>#NAME?</v>
      </c>
      <c r="Z26" s="5" t="e">
        <f>(_XLL.HPVAL(#REF!,#REF!,Z24,#REF!,#REF!,#REF!))/1000</f>
        <v>#NAME?</v>
      </c>
      <c r="AA26" s="5" t="e">
        <f>(_XLL.HPVAL(#REF!,#REF!,AA24,#REF!,#REF!,#REF!))/1000</f>
        <v>#NAME?</v>
      </c>
      <c r="AB26" s="5" t="e">
        <f>(_XLL.HPVAL(#REF!,#REF!,AB24,#REF!,#REF!,#REF!))/1000</f>
        <v>#NAME?</v>
      </c>
      <c r="AC26" s="5" t="e">
        <f>(_XLL.HPVAL(#REF!,#REF!,AC24,#REF!,#REF!,#REF!))/1000</f>
        <v>#NAME?</v>
      </c>
      <c r="AD26" s="5" t="e">
        <f>(_XLL.HPVAL(#REF!,#REF!,AD24,#REF!,#REF!,#REF!))/1000</f>
        <v>#NAME?</v>
      </c>
      <c r="AE26" s="5" t="e">
        <f>(_XLL.HPVAL(#REF!,#REF!,AE24,#REF!,#REF!,#REF!))/1000</f>
        <v>#NAME?</v>
      </c>
      <c r="AF26" s="5" t="e">
        <f>(_XLL.HPVAL(#REF!,#REF!,AF24,#REF!,#REF!,#REF!))/1000</f>
        <v>#NAME?</v>
      </c>
      <c r="AG26" s="5" t="e">
        <f>(_XLL.HPVAL(#REF!,#REF!,AG24,#REF!,#REF!,#REF!))/1000</f>
        <v>#NAME?</v>
      </c>
      <c r="AH26" s="5" t="e">
        <f>(_XLL.HPVAL(#REF!,#REF!,AH24,#REF!,#REF!,#REF!))/1000</f>
        <v>#NAME?</v>
      </c>
      <c r="AI26" s="5" t="e">
        <f>(_XLL.HPVAL(#REF!,#REF!,AI24,#REF!,#REF!,#REF!))/1000</f>
        <v>#NAME?</v>
      </c>
      <c r="AJ26" s="5" t="e">
        <f>(_XLL.HPVAL(#REF!,#REF!,AJ24,#REF!,#REF!,#REF!))/1000</f>
        <v>#NAME?</v>
      </c>
      <c r="AK26" s="5" t="e">
        <f>(_XLL.HPVAL(#REF!,#REF!,AK24,#REF!,#REF!,#REF!))/1000</f>
        <v>#NAME?</v>
      </c>
      <c r="AL26" s="5" t="e">
        <f>(_XLL.HPVAL(#REF!,#REF!,AL24,#REF!,#REF!,#REF!))/1000</f>
        <v>#NAME?</v>
      </c>
      <c r="AM26" s="5" t="e">
        <f>(_XLL.HPVAL(#REF!,#REF!,AM24,#REF!,#REF!,#REF!))/1000</f>
        <v>#NAME?</v>
      </c>
      <c r="AN26" s="5" t="e">
        <f>(_XLL.HPVAL(#REF!,#REF!,AN24,#REF!,#REF!,#REF!))/1000</f>
        <v>#NAME?</v>
      </c>
      <c r="AO26" s="5" t="e">
        <f>(_XLL.HPVAL(#REF!,#REF!,AO24,#REF!,#REF!,#REF!))/1000</f>
        <v>#NAME?</v>
      </c>
      <c r="AP26" s="5" t="e">
        <f>(_XLL.HPVAL(#REF!,#REF!,AP24,#REF!,#REF!,#REF!))/1000</f>
        <v>#NAME?</v>
      </c>
      <c r="AQ26" s="5" t="e">
        <f>(_XLL.HPVAL(#REF!,#REF!,AQ24,#REF!,#REF!,#REF!))/1000</f>
        <v>#NAME?</v>
      </c>
      <c r="AR26" s="5" t="e">
        <f>(_XLL.HPVAL(#REF!,#REF!,AR24,#REF!,#REF!,#REF!))/1000</f>
        <v>#NAME?</v>
      </c>
      <c r="AS26" s="5" t="e">
        <f>(_XLL.HPVAL(#REF!,#REF!,AS24,#REF!,#REF!,#REF!))/1000</f>
        <v>#NAME?</v>
      </c>
      <c r="AT26" s="5" t="e">
        <f>(_XLL.HPVAL(#REF!,#REF!,AT24,#REF!,#REF!,#REF!))/1000</f>
        <v>#NAME?</v>
      </c>
      <c r="AU26" s="5" t="e">
        <f>(_XLL.HPVAL(#REF!,#REF!,AU24,#REF!,#REF!,#REF!))/1000</f>
        <v>#NAME?</v>
      </c>
      <c r="AV26" s="5" t="e">
        <f>(_XLL.HPVAL(#REF!,#REF!,AV24,#REF!,#REF!,#REF!))/1000</f>
        <v>#NAME?</v>
      </c>
      <c r="AW26" s="5" t="e">
        <f>(_XLL.HPVAL(#REF!,#REF!,AW24,#REF!,#REF!,#REF!))/1000</f>
        <v>#NAME?</v>
      </c>
      <c r="AX26" s="5" t="e">
        <f>(_XLL.HPVAL(#REF!,#REF!,AX24,#REF!,#REF!,#REF!))/1000</f>
        <v>#NAME?</v>
      </c>
      <c r="AY26" s="5" t="e">
        <f>(_XLL.HPVAL(#REF!,#REF!,AY24,#REF!,#REF!,#REF!))/1000</f>
        <v>#NAME?</v>
      </c>
      <c r="AZ26" s="5" t="e">
        <f>(_XLL.HPVAL(#REF!,#REF!,AZ24,#REF!,#REF!,#REF!))/1000</f>
        <v>#NAME?</v>
      </c>
      <c r="BA26" s="5" t="e">
        <f>(_XLL.HPVAL(#REF!,#REF!,BA24,#REF!,#REF!,#REF!))/1000</f>
        <v>#NAME?</v>
      </c>
      <c r="BB26" s="5" t="e">
        <f>(_XLL.HPVAL(#REF!,#REF!,BB24,#REF!,#REF!,#REF!))/1000</f>
        <v>#NAME?</v>
      </c>
      <c r="BC26" s="5" t="e">
        <f>(_XLL.HPVAL(#REF!,#REF!,BC24,#REF!,#REF!,#REF!))/1000</f>
        <v>#NAME?</v>
      </c>
      <c r="BD26" s="5" t="e">
        <f>(_XLL.HPVAL(#REF!,#REF!,BD24,#REF!,#REF!,#REF!))/1000</f>
        <v>#NAME?</v>
      </c>
      <c r="BE26" s="5" t="e">
        <f>(_XLL.HPVAL(#REF!,#REF!,BE24,#REF!,#REF!,#REF!))/1000</f>
        <v>#NAME?</v>
      </c>
      <c r="BF26" s="5" t="e">
        <f>(_XLL.HPVAL(#REF!,#REF!,BF24,#REF!,#REF!,#REF!))/1000</f>
        <v>#NAME?</v>
      </c>
      <c r="BG26" s="5" t="e">
        <f>(_XLL.HPVAL(#REF!,#REF!,BG24,#REF!,#REF!,#REF!))/1000</f>
        <v>#NAME?</v>
      </c>
      <c r="BH26" s="5" t="e">
        <f>(_XLL.HPVAL(#REF!,#REF!,BH24,#REF!,#REF!,#REF!))/1000</f>
        <v>#NAME?</v>
      </c>
    </row>
    <row r="28" ht="12.75">
      <c r="A28" s="116" t="s">
        <v>128</v>
      </c>
    </row>
    <row r="30" ht="12.75">
      <c r="A30" s="116" t="s">
        <v>129</v>
      </c>
    </row>
    <row r="33" spans="1:60" ht="12.75">
      <c r="A33" t="s">
        <v>85</v>
      </c>
      <c r="B33" t="s">
        <v>368</v>
      </c>
      <c r="C33" t="s">
        <v>369</v>
      </c>
      <c r="D33" t="s">
        <v>344</v>
      </c>
      <c r="E33" t="s">
        <v>345</v>
      </c>
      <c r="F33" t="s">
        <v>346</v>
      </c>
      <c r="G33" t="s">
        <v>347</v>
      </c>
      <c r="H33" t="s">
        <v>348</v>
      </c>
      <c r="I33" t="s">
        <v>349</v>
      </c>
      <c r="J33" t="s">
        <v>350</v>
      </c>
      <c r="K33" t="s">
        <v>351</v>
      </c>
      <c r="L33" t="s">
        <v>204</v>
      </c>
      <c r="M33" t="s">
        <v>338</v>
      </c>
      <c r="N33" t="s">
        <v>339</v>
      </c>
      <c r="O33" t="s">
        <v>481</v>
      </c>
      <c r="P33" t="s">
        <v>482</v>
      </c>
      <c r="Q33" t="s">
        <v>483</v>
      </c>
      <c r="R33" t="s">
        <v>3</v>
      </c>
      <c r="S33" t="s">
        <v>4</v>
      </c>
      <c r="T33" t="s">
        <v>5</v>
      </c>
      <c r="U33" t="s">
        <v>6</v>
      </c>
      <c r="V33" t="s">
        <v>122</v>
      </c>
      <c r="W33" t="s">
        <v>123</v>
      </c>
      <c r="X33" t="s">
        <v>248</v>
      </c>
      <c r="Y33" t="s">
        <v>25</v>
      </c>
      <c r="Z33" t="s">
        <v>340</v>
      </c>
      <c r="AA33" t="s">
        <v>341</v>
      </c>
      <c r="AB33" t="s">
        <v>109</v>
      </c>
      <c r="AC33" t="s">
        <v>320</v>
      </c>
      <c r="AD33" t="s">
        <v>321</v>
      </c>
      <c r="AE33" t="s">
        <v>285</v>
      </c>
      <c r="AF33" t="s">
        <v>286</v>
      </c>
      <c r="AG33" t="s">
        <v>287</v>
      </c>
      <c r="AH33" t="s">
        <v>288</v>
      </c>
      <c r="AI33" t="s">
        <v>206</v>
      </c>
      <c r="AJ33" t="s">
        <v>476</v>
      </c>
      <c r="AK33" t="s">
        <v>297</v>
      </c>
      <c r="AL33" t="s">
        <v>165</v>
      </c>
      <c r="AM33" t="s">
        <v>245</v>
      </c>
      <c r="AN33" t="s">
        <v>246</v>
      </c>
      <c r="AO33" t="s">
        <v>247</v>
      </c>
      <c r="AP33" t="s">
        <v>445</v>
      </c>
      <c r="AQ33" t="s">
        <v>446</v>
      </c>
      <c r="AR33" t="s">
        <v>80</v>
      </c>
      <c r="AS33" t="s">
        <v>81</v>
      </c>
      <c r="AT33" t="s">
        <v>420</v>
      </c>
      <c r="AU33" t="s">
        <v>296</v>
      </c>
      <c r="AV33" t="s">
        <v>396</v>
      </c>
      <c r="AW33" t="s">
        <v>303</v>
      </c>
      <c r="AX33" t="s">
        <v>298</v>
      </c>
      <c r="AY33" t="s">
        <v>299</v>
      </c>
      <c r="AZ33" t="s">
        <v>300</v>
      </c>
      <c r="BA33" t="s">
        <v>226</v>
      </c>
      <c r="BB33" t="s">
        <v>469</v>
      </c>
      <c r="BC33" t="s">
        <v>470</v>
      </c>
      <c r="BD33" t="s">
        <v>471</v>
      </c>
      <c r="BE33" t="s">
        <v>472</v>
      </c>
      <c r="BF33" t="s">
        <v>301</v>
      </c>
      <c r="BG33" t="s">
        <v>302</v>
      </c>
      <c r="BH33" t="s">
        <v>397</v>
      </c>
    </row>
    <row r="35" spans="1:60" ht="15">
      <c r="A35" s="5" t="e">
        <f>(_XLL.HPVAL(#REF!,#REF!,A33,#REF!,#REF!,#REF!))/1000</f>
        <v>#NAME?</v>
      </c>
      <c r="B35" s="5" t="e">
        <f>(_XLL.HPVAL(#REF!,#REF!,B33,#REF!,#REF!,#REF!))/1000</f>
        <v>#NAME?</v>
      </c>
      <c r="C35" s="5" t="e">
        <f>(_XLL.HPVAL(#REF!,#REF!,C33,#REF!,#REF!,#REF!))/1000</f>
        <v>#NAME?</v>
      </c>
      <c r="D35" s="5" t="e">
        <f>(_XLL.HPVAL(#REF!,#REF!,D33,#REF!,#REF!,#REF!))/1000</f>
        <v>#NAME?</v>
      </c>
      <c r="E35" s="5" t="e">
        <f>(_XLL.HPVAL(#REF!,#REF!,E33,#REF!,#REF!,#REF!))/1000</f>
        <v>#NAME?</v>
      </c>
      <c r="F35" s="5" t="e">
        <f>(_XLL.HPVAL(#REF!,#REF!,F33,#REF!,#REF!,#REF!))/1000</f>
        <v>#NAME?</v>
      </c>
      <c r="G35" s="5" t="e">
        <f>(_XLL.HPVAL(#REF!,#REF!,G33,#REF!,#REF!,#REF!))/1000</f>
        <v>#NAME?</v>
      </c>
      <c r="H35" s="5" t="e">
        <f>(_XLL.HPVAL(#REF!,#REF!,H33,#REF!,#REF!,#REF!))/1000</f>
        <v>#NAME?</v>
      </c>
      <c r="I35" s="5" t="e">
        <f>(_XLL.HPVAL(#REF!,#REF!,I33,#REF!,#REF!,#REF!))/1000</f>
        <v>#NAME?</v>
      </c>
      <c r="J35" s="5" t="e">
        <f>(_XLL.HPVAL(#REF!,#REF!,J33,#REF!,#REF!,#REF!))/1000</f>
        <v>#NAME?</v>
      </c>
      <c r="K35" s="5" t="e">
        <f>(_XLL.HPVAL(#REF!,#REF!,K33,#REF!,#REF!,#REF!))/1000</f>
        <v>#NAME?</v>
      </c>
      <c r="L35" s="5" t="e">
        <f>(_XLL.HPVAL(#REF!,#REF!,L33,#REF!,#REF!,#REF!))/1000</f>
        <v>#NAME?</v>
      </c>
      <c r="M35" s="5" t="e">
        <f>(_XLL.HPVAL(#REF!,#REF!,M33,#REF!,#REF!,#REF!))/1000</f>
        <v>#NAME?</v>
      </c>
      <c r="N35" s="5" t="e">
        <f>(_XLL.HPVAL(#REF!,#REF!,N33,#REF!,#REF!,#REF!))/1000</f>
        <v>#NAME?</v>
      </c>
      <c r="O35" s="5" t="e">
        <f>(_XLL.HPVAL(#REF!,#REF!,O33,#REF!,#REF!,#REF!))/1000</f>
        <v>#NAME?</v>
      </c>
      <c r="P35" s="5" t="e">
        <f>(_XLL.HPVAL(#REF!,#REF!,P33,#REF!,#REF!,#REF!))/1000</f>
        <v>#NAME?</v>
      </c>
      <c r="Q35" s="5" t="e">
        <f>(_XLL.HPVAL(#REF!,#REF!,Q33,#REF!,#REF!,#REF!))/1000</f>
        <v>#NAME?</v>
      </c>
      <c r="R35" s="5" t="e">
        <f>(_XLL.HPVAL(#REF!,#REF!,R33,#REF!,#REF!,#REF!))/1000</f>
        <v>#NAME?</v>
      </c>
      <c r="S35" s="5" t="e">
        <f>(_XLL.HPVAL(#REF!,#REF!,S33,#REF!,#REF!,#REF!))/1000</f>
        <v>#NAME?</v>
      </c>
      <c r="T35" s="5" t="e">
        <f>(_XLL.HPVAL(#REF!,#REF!,T33,#REF!,#REF!,#REF!))/1000</f>
        <v>#NAME?</v>
      </c>
      <c r="U35" s="5" t="e">
        <f>(_XLL.HPVAL(#REF!,#REF!,U33,#REF!,#REF!,#REF!))/1000</f>
        <v>#NAME?</v>
      </c>
      <c r="V35" s="5" t="e">
        <f>(_XLL.HPVAL(#REF!,#REF!,V33,#REF!,#REF!,#REF!))/1000</f>
        <v>#NAME?</v>
      </c>
      <c r="W35" s="5" t="e">
        <f>(_XLL.HPVAL(#REF!,#REF!,W33,#REF!,#REF!,#REF!))/1000</f>
        <v>#NAME?</v>
      </c>
      <c r="X35" s="5" t="e">
        <f>(_XLL.HPVAL(#REF!,#REF!,X33,#REF!,#REF!,#REF!))/1000</f>
        <v>#NAME?</v>
      </c>
      <c r="Y35" s="5" t="e">
        <f>(_XLL.HPVAL(#REF!,#REF!,Y33,#REF!,#REF!,#REF!))/1000</f>
        <v>#NAME?</v>
      </c>
      <c r="Z35" s="5" t="e">
        <f>(_XLL.HPVAL(#REF!,#REF!,Z33,#REF!,#REF!,#REF!))/1000</f>
        <v>#NAME?</v>
      </c>
      <c r="AA35" s="5" t="e">
        <f>(_XLL.HPVAL(#REF!,#REF!,AA33,#REF!,#REF!,#REF!))/1000</f>
        <v>#NAME?</v>
      </c>
      <c r="AB35" s="5" t="e">
        <f>(_XLL.HPVAL(#REF!,#REF!,AB33,#REF!,#REF!,#REF!))/1000</f>
        <v>#NAME?</v>
      </c>
      <c r="AC35" s="5" t="e">
        <f>(_XLL.HPVAL(#REF!,#REF!,AC33,#REF!,#REF!,#REF!))/1000</f>
        <v>#NAME?</v>
      </c>
      <c r="AD35" s="5" t="e">
        <f>(_XLL.HPVAL(#REF!,#REF!,AD33,#REF!,#REF!,#REF!))/1000</f>
        <v>#NAME?</v>
      </c>
      <c r="AE35" s="5" t="e">
        <f>(_XLL.HPVAL(#REF!,#REF!,AE33,#REF!,#REF!,#REF!))/1000</f>
        <v>#NAME?</v>
      </c>
      <c r="AF35" s="5" t="e">
        <f>(_XLL.HPVAL(#REF!,#REF!,AF33,#REF!,#REF!,#REF!))/1000</f>
        <v>#NAME?</v>
      </c>
      <c r="AG35" s="5" t="e">
        <f>(_XLL.HPVAL(#REF!,#REF!,AG33,#REF!,#REF!,#REF!))/1000</f>
        <v>#NAME?</v>
      </c>
      <c r="AH35" s="5" t="e">
        <f>(_XLL.HPVAL(#REF!,#REF!,AH33,#REF!,#REF!,#REF!))/1000</f>
        <v>#NAME?</v>
      </c>
      <c r="AI35" s="5" t="e">
        <f>(_XLL.HPVAL(#REF!,#REF!,AI33,#REF!,#REF!,#REF!))/1000</f>
        <v>#NAME?</v>
      </c>
      <c r="AJ35" s="5" t="e">
        <f>(_XLL.HPVAL(#REF!,#REF!,AJ33,#REF!,#REF!,#REF!))/1000</f>
        <v>#NAME?</v>
      </c>
      <c r="AK35" s="5" t="e">
        <f>(_XLL.HPVAL(#REF!,#REF!,AK33,#REF!,#REF!,#REF!))/1000</f>
        <v>#NAME?</v>
      </c>
      <c r="AL35" s="5" t="e">
        <f>(_XLL.HPVAL(#REF!,#REF!,AL33,#REF!,#REF!,#REF!))/1000</f>
        <v>#NAME?</v>
      </c>
      <c r="AM35" s="5" t="e">
        <f>(_XLL.HPVAL(#REF!,#REF!,AM33,#REF!,#REF!,#REF!))/1000</f>
        <v>#NAME?</v>
      </c>
      <c r="AN35" s="5" t="e">
        <f>(_XLL.HPVAL(#REF!,#REF!,AN33,#REF!,#REF!,#REF!))/1000</f>
        <v>#NAME?</v>
      </c>
      <c r="AO35" s="5" t="e">
        <f>(_XLL.HPVAL(#REF!,#REF!,AO33,#REF!,#REF!,#REF!))/1000</f>
        <v>#NAME?</v>
      </c>
      <c r="AP35" s="5" t="e">
        <f>(_XLL.HPVAL(#REF!,#REF!,AP33,#REF!,#REF!,#REF!))/1000</f>
        <v>#NAME?</v>
      </c>
      <c r="AQ35" s="5" t="e">
        <f>(_XLL.HPVAL(#REF!,#REF!,AQ33,#REF!,#REF!,#REF!))/1000</f>
        <v>#NAME?</v>
      </c>
      <c r="AR35" s="5" t="e">
        <f>(_XLL.HPVAL(#REF!,#REF!,AR33,#REF!,#REF!,#REF!))/1000</f>
        <v>#NAME?</v>
      </c>
      <c r="AS35" s="5" t="e">
        <f>(_XLL.HPVAL(#REF!,#REF!,AS33,#REF!,#REF!,#REF!))/1000</f>
        <v>#NAME?</v>
      </c>
      <c r="AT35" s="5" t="e">
        <f>(_XLL.HPVAL(#REF!,#REF!,AT33,#REF!,#REF!,#REF!))/1000</f>
        <v>#NAME?</v>
      </c>
      <c r="AU35" s="5" t="e">
        <f>(_XLL.HPVAL(#REF!,#REF!,AU33,#REF!,#REF!,#REF!))/1000</f>
        <v>#NAME?</v>
      </c>
      <c r="AV35" s="5" t="e">
        <f>(_XLL.HPVAL(#REF!,#REF!,AV33,#REF!,#REF!,#REF!))/1000</f>
        <v>#NAME?</v>
      </c>
      <c r="AW35" s="5" t="e">
        <f>(_XLL.HPVAL(#REF!,#REF!,AW33,#REF!,#REF!,#REF!))/1000</f>
        <v>#NAME?</v>
      </c>
      <c r="AX35" s="5" t="e">
        <f>(_XLL.HPVAL(#REF!,#REF!,AX33,#REF!,#REF!,#REF!))/1000</f>
        <v>#NAME?</v>
      </c>
      <c r="AY35" s="5" t="e">
        <f>(_XLL.HPVAL(#REF!,#REF!,AY33,#REF!,#REF!,#REF!))/1000</f>
        <v>#NAME?</v>
      </c>
      <c r="AZ35" s="5" t="e">
        <f>(_XLL.HPVAL(#REF!,#REF!,AZ33,#REF!,#REF!,#REF!))/1000</f>
        <v>#NAME?</v>
      </c>
      <c r="BA35" s="5" t="e">
        <f>(_XLL.HPVAL(#REF!,#REF!,BA33,#REF!,#REF!,#REF!))/1000</f>
        <v>#NAME?</v>
      </c>
      <c r="BB35" s="5" t="e">
        <f>(_XLL.HPVAL(#REF!,#REF!,BB33,#REF!,#REF!,#REF!))/1000</f>
        <v>#NAME?</v>
      </c>
      <c r="BC35" s="5" t="e">
        <f>(_XLL.HPVAL(#REF!,#REF!,BC33,#REF!,#REF!,#REF!))/1000</f>
        <v>#NAME?</v>
      </c>
      <c r="BD35" s="5" t="e">
        <f>(_XLL.HPVAL(#REF!,#REF!,BD33,#REF!,#REF!,#REF!))/1000</f>
        <v>#NAME?</v>
      </c>
      <c r="BE35" s="5" t="e">
        <f>(_XLL.HPVAL(#REF!,#REF!,BE33,#REF!,#REF!,#REF!))/1000</f>
        <v>#NAME?</v>
      </c>
      <c r="BF35" s="5" t="e">
        <f>(_XLL.HPVAL(#REF!,#REF!,BF33,#REF!,#REF!,#REF!))/1000</f>
        <v>#NAME?</v>
      </c>
      <c r="BG35" s="5" t="e">
        <f>(_XLL.HPVAL(#REF!,#REF!,BG33,#REF!,#REF!,#REF!))/1000</f>
        <v>#NAME?</v>
      </c>
      <c r="BH35" s="5" t="e">
        <f>(_XLL.HPVAL(#REF!,#REF!,BH33,#REF!,#REF!,#REF!))/1000</f>
        <v>#NAME?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5"/>
  <sheetViews>
    <sheetView zoomScale="70" zoomScaleNormal="70" zoomScalePageLayoutView="0" workbookViewId="0" topLeftCell="B9">
      <selection activeCell="O29" sqref="O29"/>
    </sheetView>
  </sheetViews>
  <sheetFormatPr defaultColWidth="9.140625" defaultRowHeight="12.75"/>
  <cols>
    <col min="9" max="9" width="11.00390625" style="0" bestFit="1" customWidth="1"/>
    <col min="10" max="10" width="14.140625" style="0" bestFit="1" customWidth="1"/>
    <col min="11" max="11" width="11.140625" style="0" bestFit="1" customWidth="1"/>
    <col min="12" max="12" width="11.28125" style="0" bestFit="1" customWidth="1"/>
    <col min="13" max="13" width="10.8515625" style="0" bestFit="1" customWidth="1"/>
    <col min="17" max="17" width="44.7109375" style="0" customWidth="1"/>
    <col min="18" max="18" width="9.140625" style="0" customWidth="1"/>
    <col min="19" max="19" width="1.1484375" style="0" customWidth="1"/>
  </cols>
  <sheetData>
    <row r="1" spans="1:13" ht="15">
      <c r="A1" s="35"/>
      <c r="B1" s="35"/>
      <c r="C1" s="35"/>
      <c r="D1" s="35"/>
      <c r="E1" s="35"/>
      <c r="F1" s="35"/>
      <c r="G1" s="35"/>
      <c r="H1" s="35"/>
      <c r="M1" s="101" t="s">
        <v>633</v>
      </c>
    </row>
    <row r="2" spans="1:8" ht="15">
      <c r="A2" s="35"/>
      <c r="B2" s="35"/>
      <c r="C2" s="35"/>
      <c r="D2" s="35"/>
      <c r="E2" s="35"/>
      <c r="F2" s="35"/>
      <c r="G2" s="35"/>
      <c r="H2" s="35"/>
    </row>
    <row r="3" spans="1:8" ht="15">
      <c r="A3" s="35"/>
      <c r="B3" s="35"/>
      <c r="C3" s="35"/>
      <c r="D3" s="35"/>
      <c r="E3" s="35"/>
      <c r="F3" s="35"/>
      <c r="G3" s="35"/>
      <c r="H3" s="35"/>
    </row>
    <row r="4" spans="1:8" ht="15.75">
      <c r="A4" s="81" t="s">
        <v>569</v>
      </c>
      <c r="B4" s="35"/>
      <c r="C4" s="35"/>
      <c r="D4" s="35"/>
      <c r="E4" s="35"/>
      <c r="F4" s="35"/>
      <c r="G4" s="35"/>
      <c r="H4" s="35"/>
    </row>
    <row r="5" spans="1:8" ht="15.75">
      <c r="A5" s="60"/>
      <c r="B5" s="35"/>
      <c r="C5" s="35"/>
      <c r="D5" s="35"/>
      <c r="E5" s="35"/>
      <c r="F5" s="35"/>
      <c r="G5" s="82"/>
      <c r="H5" s="82"/>
    </row>
    <row r="6" spans="1:8" ht="15">
      <c r="A6" s="65"/>
      <c r="B6" s="66"/>
      <c r="C6" s="66"/>
      <c r="D6" s="66"/>
      <c r="E6" s="66"/>
      <c r="F6" s="67"/>
      <c r="G6" s="67"/>
      <c r="H6" s="67"/>
    </row>
    <row r="7" spans="1:8" ht="15">
      <c r="A7" s="75"/>
      <c r="B7" s="70"/>
      <c r="C7" s="70"/>
      <c r="D7" s="70"/>
      <c r="E7" s="70"/>
      <c r="F7" s="35"/>
      <c r="G7" s="35"/>
      <c r="H7" s="35"/>
    </row>
    <row r="8" spans="1:8" ht="15">
      <c r="A8" s="68"/>
      <c r="B8" s="60" t="s">
        <v>250</v>
      </c>
      <c r="C8" s="70"/>
      <c r="D8" s="70"/>
      <c r="E8" s="70"/>
      <c r="F8" s="35"/>
      <c r="G8" s="35"/>
      <c r="H8" s="35"/>
    </row>
    <row r="9" spans="1:8" ht="15">
      <c r="A9" s="35"/>
      <c r="B9" s="35"/>
      <c r="C9" s="35"/>
      <c r="D9" s="35"/>
      <c r="E9" s="35"/>
      <c r="F9" s="35"/>
      <c r="G9" s="35"/>
      <c r="H9" s="35"/>
    </row>
    <row r="10" spans="1:13" ht="15">
      <c r="A10" s="188" t="s">
        <v>525</v>
      </c>
      <c r="B10" s="173" t="s">
        <v>653</v>
      </c>
      <c r="I10" s="353">
        <v>1</v>
      </c>
      <c r="J10" s="354"/>
      <c r="K10" s="354"/>
      <c r="L10" s="354"/>
      <c r="M10" s="280">
        <v>0.5</v>
      </c>
    </row>
    <row r="12" spans="9:13" ht="12.75">
      <c r="I12" s="249" t="s">
        <v>251</v>
      </c>
      <c r="J12" s="249" t="s">
        <v>252</v>
      </c>
      <c r="K12" s="249" t="s">
        <v>253</v>
      </c>
      <c r="L12" s="249"/>
      <c r="M12" s="249" t="s">
        <v>309</v>
      </c>
    </row>
    <row r="13" spans="9:13" ht="12.75">
      <c r="I13" s="249" t="s">
        <v>254</v>
      </c>
      <c r="J13" s="249" t="s">
        <v>254</v>
      </c>
      <c r="K13" s="249" t="s">
        <v>254</v>
      </c>
      <c r="L13" s="249" t="s">
        <v>189</v>
      </c>
      <c r="M13" s="250" t="s">
        <v>532</v>
      </c>
    </row>
    <row r="14" spans="2:13" ht="12.75">
      <c r="B14" s="101" t="s">
        <v>574</v>
      </c>
      <c r="I14" s="249" t="s">
        <v>335</v>
      </c>
      <c r="J14" s="249" t="s">
        <v>335</v>
      </c>
      <c r="K14" s="249" t="s">
        <v>335</v>
      </c>
      <c r="L14" s="249" t="s">
        <v>335</v>
      </c>
      <c r="M14" s="249" t="s">
        <v>335</v>
      </c>
    </row>
    <row r="15" spans="2:12" ht="12.75">
      <c r="B15" s="116"/>
      <c r="I15" s="116"/>
      <c r="J15" s="116"/>
      <c r="K15" s="116"/>
      <c r="L15" s="116"/>
    </row>
    <row r="16" spans="2:19" ht="15">
      <c r="B16" s="1" t="s">
        <v>224</v>
      </c>
      <c r="C16" s="251"/>
      <c r="D16" s="251"/>
      <c r="E16" s="251"/>
      <c r="F16" s="251"/>
      <c r="G16" s="251"/>
      <c r="H16" s="251"/>
      <c r="I16" s="123">
        <v>5018</v>
      </c>
      <c r="J16" s="123">
        <v>8436</v>
      </c>
      <c r="K16" s="123">
        <v>1809</v>
      </c>
      <c r="L16" s="121">
        <v>15263</v>
      </c>
      <c r="M16" s="121">
        <f>+Segmental!G37</f>
        <v>7632</v>
      </c>
      <c r="O16">
        <f>+L16/2-M16</f>
        <v>-0.5</v>
      </c>
      <c r="S16">
        <v>-0.5</v>
      </c>
    </row>
    <row r="17" spans="2:19" ht="15">
      <c r="B17" s="1" t="s">
        <v>46</v>
      </c>
      <c r="C17" s="251"/>
      <c r="D17" s="251"/>
      <c r="E17" s="251"/>
      <c r="F17" s="251"/>
      <c r="G17" s="251"/>
      <c r="H17" s="251"/>
      <c r="I17" s="123">
        <v>329</v>
      </c>
      <c r="J17" s="123">
        <v>914</v>
      </c>
      <c r="K17" s="123">
        <v>145</v>
      </c>
      <c r="L17" s="121">
        <v>1388</v>
      </c>
      <c r="M17" s="172">
        <v>615</v>
      </c>
      <c r="O17">
        <f aca="true" t="shared" si="0" ref="O17:O33">+L17/2-M17</f>
        <v>79</v>
      </c>
      <c r="S17">
        <v>18</v>
      </c>
    </row>
    <row r="18" spans="2:19" ht="15">
      <c r="B18" s="1" t="s">
        <v>423</v>
      </c>
      <c r="C18" s="251"/>
      <c r="D18" s="251"/>
      <c r="E18" s="251"/>
      <c r="F18" s="251"/>
      <c r="G18" s="251"/>
      <c r="H18" s="251"/>
      <c r="I18" s="123">
        <v>182</v>
      </c>
      <c r="J18" s="123">
        <f>677-145</f>
        <v>532</v>
      </c>
      <c r="K18" s="123">
        <f>486-118</f>
        <v>368</v>
      </c>
      <c r="L18" s="121">
        <f>SUM(I18:K18)</f>
        <v>1082</v>
      </c>
      <c r="M18" s="172">
        <f>593-131</f>
        <v>462</v>
      </c>
      <c r="O18">
        <f t="shared" si="0"/>
        <v>79</v>
      </c>
      <c r="R18">
        <v>1345</v>
      </c>
      <c r="S18">
        <v>18</v>
      </c>
    </row>
    <row r="19" spans="2:19" ht="15">
      <c r="B19" s="1" t="s">
        <v>424</v>
      </c>
      <c r="C19" s="251"/>
      <c r="D19" s="251"/>
      <c r="E19" s="251"/>
      <c r="F19" s="251"/>
      <c r="G19" s="251"/>
      <c r="H19" s="251"/>
      <c r="I19" s="129">
        <v>3080</v>
      </c>
      <c r="J19" s="129">
        <v>6199</v>
      </c>
      <c r="K19" s="129">
        <v>277</v>
      </c>
      <c r="L19" s="130">
        <v>9556</v>
      </c>
      <c r="M19" s="226">
        <v>4778</v>
      </c>
      <c r="O19">
        <f t="shared" si="0"/>
        <v>0</v>
      </c>
      <c r="S19">
        <v>0.5</v>
      </c>
    </row>
    <row r="20" spans="2:19" ht="15">
      <c r="B20" s="2" t="s">
        <v>255</v>
      </c>
      <c r="C20" s="251"/>
      <c r="D20" s="251"/>
      <c r="E20" s="251"/>
      <c r="F20" s="251"/>
      <c r="G20" s="251"/>
      <c r="H20" s="251"/>
      <c r="I20" s="123">
        <v>2170</v>
      </c>
      <c r="J20" s="123">
        <v>3956</v>
      </c>
      <c r="K20" s="278">
        <v>193</v>
      </c>
      <c r="L20" s="282">
        <f>SUM(I20:K20)</f>
        <v>6319</v>
      </c>
      <c r="M20" s="227">
        <v>3160.04432</v>
      </c>
      <c r="O20">
        <f t="shared" si="0"/>
        <v>-0.5443199999999706</v>
      </c>
      <c r="S20">
        <v>-0.05613999999968655</v>
      </c>
    </row>
    <row r="21" spans="2:19" ht="15">
      <c r="B21" s="2" t="s">
        <v>312</v>
      </c>
      <c r="C21" s="251"/>
      <c r="D21" s="251"/>
      <c r="E21" s="251"/>
      <c r="F21" s="251"/>
      <c r="G21" s="251"/>
      <c r="H21" s="251"/>
      <c r="I21" s="129">
        <v>2160</v>
      </c>
      <c r="J21" s="129">
        <v>3927</v>
      </c>
      <c r="K21" s="129">
        <v>213</v>
      </c>
      <c r="L21" s="130">
        <f>+K21+J21+I21</f>
        <v>6300</v>
      </c>
      <c r="M21" s="279">
        <f>+Segmental!G55</f>
        <v>3150.04432</v>
      </c>
      <c r="O21">
        <f t="shared" si="0"/>
        <v>-0.044319999999970605</v>
      </c>
      <c r="Q21" s="141"/>
      <c r="S21">
        <v>0.44386000000031345</v>
      </c>
    </row>
    <row r="22" spans="2:19" ht="15">
      <c r="B22" s="1"/>
      <c r="C22" s="251"/>
      <c r="D22" s="251"/>
      <c r="E22" s="251"/>
      <c r="F22" s="251"/>
      <c r="G22" s="251"/>
      <c r="H22" s="251"/>
      <c r="I22" s="123"/>
      <c r="J22" s="123"/>
      <c r="K22" s="123"/>
      <c r="L22" s="121"/>
      <c r="M22" s="189"/>
      <c r="O22">
        <f t="shared" si="0"/>
        <v>0</v>
      </c>
      <c r="S22">
        <v>0</v>
      </c>
    </row>
    <row r="23" spans="2:19" ht="15">
      <c r="B23" s="2" t="s">
        <v>14</v>
      </c>
      <c r="C23" s="251"/>
      <c r="D23" s="251"/>
      <c r="E23" s="251"/>
      <c r="F23" s="251"/>
      <c r="G23" s="251"/>
      <c r="H23" s="251"/>
      <c r="I23" s="123"/>
      <c r="J23" s="123"/>
      <c r="K23" s="123"/>
      <c r="L23" s="121"/>
      <c r="M23" s="189"/>
      <c r="O23">
        <f t="shared" si="0"/>
        <v>0</v>
      </c>
      <c r="S23">
        <v>0</v>
      </c>
    </row>
    <row r="24" spans="2:19" ht="15">
      <c r="B24" s="1" t="s">
        <v>500</v>
      </c>
      <c r="C24" s="251"/>
      <c r="D24" s="251"/>
      <c r="E24" s="251"/>
      <c r="F24" s="251"/>
      <c r="G24" s="251"/>
      <c r="H24" s="251"/>
      <c r="I24" s="123">
        <v>6506</v>
      </c>
      <c r="J24" s="123">
        <v>8350</v>
      </c>
      <c r="K24" s="123">
        <v>2038</v>
      </c>
      <c r="L24" s="121">
        <v>16894</v>
      </c>
      <c r="M24" s="121">
        <v>8292</v>
      </c>
      <c r="O24">
        <f t="shared" si="0"/>
        <v>155</v>
      </c>
      <c r="Q24" s="141" t="s">
        <v>656</v>
      </c>
      <c r="S24">
        <v>108</v>
      </c>
    </row>
    <row r="25" spans="2:19" ht="15">
      <c r="B25" s="1" t="s">
        <v>501</v>
      </c>
      <c r="C25" s="251"/>
      <c r="D25" s="251"/>
      <c r="E25" s="251"/>
      <c r="F25" s="251"/>
      <c r="G25" s="251"/>
      <c r="H25" s="251"/>
      <c r="I25" s="123">
        <v>1745</v>
      </c>
      <c r="J25" s="123">
        <v>2506</v>
      </c>
      <c r="K25" s="123">
        <v>654</v>
      </c>
      <c r="L25" s="121">
        <v>4905</v>
      </c>
      <c r="M25" s="121">
        <v>815</v>
      </c>
      <c r="O25">
        <f t="shared" si="0"/>
        <v>1637.5</v>
      </c>
      <c r="Q25" s="141" t="s">
        <v>654</v>
      </c>
      <c r="S25">
        <v>1697.5</v>
      </c>
    </row>
    <row r="26" spans="2:19" ht="15">
      <c r="B26" s="1" t="s">
        <v>502</v>
      </c>
      <c r="C26" s="251"/>
      <c r="D26" s="251"/>
      <c r="E26" s="251"/>
      <c r="F26" s="251"/>
      <c r="G26" s="251"/>
      <c r="H26" s="251"/>
      <c r="I26" s="123">
        <v>1529</v>
      </c>
      <c r="J26" s="123">
        <v>854</v>
      </c>
      <c r="K26" s="123">
        <v>397</v>
      </c>
      <c r="L26" s="121">
        <v>2780</v>
      </c>
      <c r="M26" s="121">
        <v>1335</v>
      </c>
      <c r="O26">
        <f t="shared" si="0"/>
        <v>55</v>
      </c>
      <c r="Q26" s="141" t="s">
        <v>655</v>
      </c>
      <c r="S26">
        <v>56</v>
      </c>
    </row>
    <row r="27" spans="2:19" ht="15">
      <c r="B27" s="1" t="s">
        <v>56</v>
      </c>
      <c r="C27" s="251"/>
      <c r="D27" s="251"/>
      <c r="E27" s="251"/>
      <c r="F27" s="251"/>
      <c r="G27" s="251"/>
      <c r="H27" s="251"/>
      <c r="I27" s="123">
        <v>409</v>
      </c>
      <c r="J27" s="123">
        <v>236</v>
      </c>
      <c r="K27" s="123">
        <v>127</v>
      </c>
      <c r="L27" s="121">
        <v>772</v>
      </c>
      <c r="M27" s="121">
        <v>378</v>
      </c>
      <c r="O27">
        <f t="shared" si="0"/>
        <v>8</v>
      </c>
      <c r="Q27" s="141" t="s">
        <v>657</v>
      </c>
      <c r="S27">
        <v>3.5</v>
      </c>
    </row>
    <row r="28" spans="2:19" ht="15">
      <c r="B28" s="1"/>
      <c r="C28" s="251"/>
      <c r="D28" s="251"/>
      <c r="E28" s="251"/>
      <c r="F28" s="251"/>
      <c r="G28" s="251"/>
      <c r="H28" s="251"/>
      <c r="I28" s="123"/>
      <c r="J28" s="123"/>
      <c r="K28" s="123"/>
      <c r="L28" s="121"/>
      <c r="M28" s="121"/>
      <c r="O28">
        <f t="shared" si="0"/>
        <v>0</v>
      </c>
      <c r="S28">
        <v>0</v>
      </c>
    </row>
    <row r="29" spans="2:19" ht="15">
      <c r="B29" s="5" t="s">
        <v>607</v>
      </c>
      <c r="C29" s="251"/>
      <c r="D29" s="251"/>
      <c r="E29" s="251"/>
      <c r="F29" s="251"/>
      <c r="G29" s="251"/>
      <c r="H29" s="251"/>
      <c r="I29" s="123">
        <v>2844</v>
      </c>
      <c r="J29" s="123">
        <v>610</v>
      </c>
      <c r="K29" s="123">
        <v>312</v>
      </c>
      <c r="L29" s="121">
        <v>3766</v>
      </c>
      <c r="M29" s="121">
        <v>4034</v>
      </c>
      <c r="O29">
        <f t="shared" si="0"/>
        <v>-2151</v>
      </c>
      <c r="Q29" s="141" t="s">
        <v>658</v>
      </c>
      <c r="S29">
        <v>-239.5</v>
      </c>
    </row>
    <row r="30" spans="2:19" ht="15">
      <c r="B30" s="5" t="s">
        <v>608</v>
      </c>
      <c r="C30" s="251"/>
      <c r="D30" s="251"/>
      <c r="E30" s="251"/>
      <c r="F30" s="251"/>
      <c r="G30" s="251"/>
      <c r="H30" s="251"/>
      <c r="I30" s="123">
        <v>-1541</v>
      </c>
      <c r="J30" s="123">
        <v>-840</v>
      </c>
      <c r="K30" s="123">
        <v>-395</v>
      </c>
      <c r="L30" s="121">
        <v>-2776</v>
      </c>
      <c r="M30" s="121">
        <v>-1388</v>
      </c>
      <c r="O30">
        <f t="shared" si="0"/>
        <v>0</v>
      </c>
      <c r="S30">
        <v>0.5</v>
      </c>
    </row>
    <row r="31" spans="2:19" ht="15">
      <c r="B31" s="5" t="s">
        <v>609</v>
      </c>
      <c r="C31" s="251"/>
      <c r="D31" s="251"/>
      <c r="E31" s="251"/>
      <c r="F31" s="251"/>
      <c r="G31" s="251"/>
      <c r="H31" s="251"/>
      <c r="I31" s="123">
        <v>-492</v>
      </c>
      <c r="J31" s="123">
        <v>0</v>
      </c>
      <c r="K31" s="123">
        <v>-34</v>
      </c>
      <c r="L31" s="121">
        <v>-526</v>
      </c>
      <c r="M31" s="121">
        <v>-263</v>
      </c>
      <c r="O31">
        <f t="shared" si="0"/>
        <v>0</v>
      </c>
      <c r="S31">
        <v>-0.5</v>
      </c>
    </row>
    <row r="32" spans="2:19" ht="15.75" customHeight="1">
      <c r="B32" s="5"/>
      <c r="C32" s="251"/>
      <c r="D32" s="251"/>
      <c r="E32" s="251"/>
      <c r="F32" s="251"/>
      <c r="G32" s="251"/>
      <c r="H32" s="251"/>
      <c r="I32" s="123"/>
      <c r="J32" s="123"/>
      <c r="K32" s="123"/>
      <c r="L32" s="121"/>
      <c r="M32" s="121"/>
      <c r="O32">
        <f t="shared" si="0"/>
        <v>0</v>
      </c>
      <c r="S32">
        <v>0</v>
      </c>
    </row>
    <row r="33" spans="2:19" ht="15">
      <c r="B33" s="5" t="s">
        <v>552</v>
      </c>
      <c r="C33" s="251"/>
      <c r="D33" s="251"/>
      <c r="E33" s="251"/>
      <c r="F33" s="251"/>
      <c r="G33" s="251"/>
      <c r="H33" s="251"/>
      <c r="I33" s="129">
        <v>3489</v>
      </c>
      <c r="J33" s="129">
        <v>6435</v>
      </c>
      <c r="K33" s="129">
        <v>404</v>
      </c>
      <c r="L33" s="130">
        <v>10328</v>
      </c>
      <c r="M33" s="281">
        <f>+Segmental!G80</f>
        <v>5146</v>
      </c>
      <c r="O33">
        <f t="shared" si="0"/>
        <v>18</v>
      </c>
      <c r="Q33" s="141" t="s">
        <v>659</v>
      </c>
      <c r="S33">
        <v>-6</v>
      </c>
    </row>
    <row r="34" spans="2:17" ht="15">
      <c r="B34" s="251"/>
      <c r="C34" s="251"/>
      <c r="D34" s="251"/>
      <c r="E34" s="251"/>
      <c r="F34" s="251"/>
      <c r="G34" s="251"/>
      <c r="H34" s="251"/>
      <c r="I34" s="123"/>
      <c r="J34" s="123"/>
      <c r="K34" s="123"/>
      <c r="L34" s="121"/>
      <c r="M34" s="189"/>
      <c r="Q34" s="141" t="s">
        <v>660</v>
      </c>
    </row>
    <row r="35" spans="1:13" ht="15">
      <c r="A35" s="203" t="s">
        <v>526</v>
      </c>
      <c r="B35" s="248" t="s">
        <v>575</v>
      </c>
      <c r="C35" s="251"/>
      <c r="D35" s="251"/>
      <c r="E35" s="251"/>
      <c r="F35" s="251"/>
      <c r="G35" s="251"/>
      <c r="H35" s="251"/>
      <c r="I35" s="123"/>
      <c r="J35" s="123"/>
      <c r="K35" s="123"/>
      <c r="L35" s="121"/>
      <c r="M35" s="189"/>
    </row>
    <row r="36" spans="2:13" ht="15">
      <c r="B36" s="248"/>
      <c r="C36" s="251"/>
      <c r="D36" s="251"/>
      <c r="E36" s="251"/>
      <c r="F36" s="251"/>
      <c r="G36" s="251"/>
      <c r="H36" s="251"/>
      <c r="I36" s="123"/>
      <c r="J36" s="123"/>
      <c r="K36" s="123"/>
      <c r="L36" s="121"/>
      <c r="M36" s="189"/>
    </row>
    <row r="37" spans="2:13" ht="15">
      <c r="B37" s="1" t="s">
        <v>224</v>
      </c>
      <c r="C37" s="251"/>
      <c r="D37" s="251"/>
      <c r="E37" s="251"/>
      <c r="F37" s="251"/>
      <c r="G37" s="251"/>
      <c r="H37" s="251"/>
      <c r="I37" s="123">
        <v>2776</v>
      </c>
      <c r="J37" s="123">
        <v>9552</v>
      </c>
      <c r="K37" s="123">
        <v>2507</v>
      </c>
      <c r="L37" s="121">
        <v>14835</v>
      </c>
      <c r="M37" s="121">
        <v>7418</v>
      </c>
    </row>
    <row r="38" spans="2:13" ht="15">
      <c r="B38" s="1" t="s">
        <v>46</v>
      </c>
      <c r="C38" s="251"/>
      <c r="D38" s="251"/>
      <c r="E38" s="251"/>
      <c r="F38" s="251"/>
      <c r="G38" s="251"/>
      <c r="H38" s="251"/>
      <c r="I38" s="123">
        <v>51</v>
      </c>
      <c r="J38" s="123">
        <v>320</v>
      </c>
      <c r="K38" s="123">
        <v>99</v>
      </c>
      <c r="L38" s="121">
        <v>470</v>
      </c>
      <c r="M38" s="121">
        <v>217</v>
      </c>
    </row>
    <row r="39" spans="2:13" ht="15">
      <c r="B39" s="1" t="s">
        <v>423</v>
      </c>
      <c r="C39" s="251"/>
      <c r="D39" s="251"/>
      <c r="E39" s="251"/>
      <c r="F39" s="251"/>
      <c r="G39" s="251"/>
      <c r="H39" s="251"/>
      <c r="I39" s="123">
        <v>136</v>
      </c>
      <c r="J39" s="123">
        <v>489</v>
      </c>
      <c r="K39" s="123">
        <v>111</v>
      </c>
      <c r="L39" s="121">
        <v>736</v>
      </c>
      <c r="M39" s="121">
        <v>350</v>
      </c>
    </row>
    <row r="40" spans="2:13" ht="15">
      <c r="B40" s="1" t="s">
        <v>424</v>
      </c>
      <c r="C40" s="251"/>
      <c r="D40" s="251"/>
      <c r="E40" s="251"/>
      <c r="F40" s="251"/>
      <c r="G40" s="251"/>
      <c r="H40" s="251"/>
      <c r="I40" s="123">
        <v>1079</v>
      </c>
      <c r="J40" s="123">
        <v>6160</v>
      </c>
      <c r="K40" s="123">
        <v>946</v>
      </c>
      <c r="L40" s="121">
        <v>8185</v>
      </c>
      <c r="M40" s="121">
        <v>4092</v>
      </c>
    </row>
    <row r="41" spans="2:13" ht="15">
      <c r="B41" s="2" t="s">
        <v>255</v>
      </c>
      <c r="C41" s="251"/>
      <c r="D41" s="251"/>
      <c r="E41" s="251"/>
      <c r="F41" s="251"/>
      <c r="G41" s="251"/>
      <c r="H41" s="251"/>
      <c r="I41" s="126">
        <v>779</v>
      </c>
      <c r="J41" s="126">
        <v>4075</v>
      </c>
      <c r="K41" s="126">
        <v>681</v>
      </c>
      <c r="L41" s="122">
        <v>5535</v>
      </c>
      <c r="M41" s="122">
        <v>2768</v>
      </c>
    </row>
    <row r="42" spans="2:13" ht="15">
      <c r="B42" s="2" t="s">
        <v>312</v>
      </c>
      <c r="C42" s="251"/>
      <c r="D42" s="251"/>
      <c r="E42" s="251"/>
      <c r="F42" s="251"/>
      <c r="G42" s="251"/>
      <c r="H42" s="251"/>
      <c r="I42" s="129">
        <v>780</v>
      </c>
      <c r="J42" s="129">
        <v>4087</v>
      </c>
      <c r="K42" s="129">
        <v>683</v>
      </c>
      <c r="L42" s="130">
        <v>5550</v>
      </c>
      <c r="M42" s="130">
        <v>2775</v>
      </c>
    </row>
    <row r="43" spans="2:13" ht="15">
      <c r="B43" s="1"/>
      <c r="C43" s="251"/>
      <c r="D43" s="251"/>
      <c r="E43" s="251"/>
      <c r="F43" s="251"/>
      <c r="G43" s="251"/>
      <c r="H43" s="251"/>
      <c r="I43" s="123"/>
      <c r="J43" s="123"/>
      <c r="K43" s="123"/>
      <c r="L43" s="121"/>
      <c r="M43" s="189"/>
    </row>
    <row r="44" spans="2:13" ht="15">
      <c r="B44" s="1" t="s">
        <v>14</v>
      </c>
      <c r="C44" s="251"/>
      <c r="D44" s="251"/>
      <c r="E44" s="251"/>
      <c r="F44" s="251"/>
      <c r="G44" s="251"/>
      <c r="H44" s="251"/>
      <c r="I44" s="123"/>
      <c r="J44" s="123"/>
      <c r="K44" s="123"/>
      <c r="L44" s="121"/>
      <c r="M44" s="189"/>
    </row>
    <row r="45" spans="2:13" ht="15">
      <c r="B45" s="1" t="s">
        <v>500</v>
      </c>
      <c r="C45" s="251"/>
      <c r="D45" s="251"/>
      <c r="E45" s="251"/>
      <c r="F45" s="251"/>
      <c r="G45" s="251"/>
      <c r="H45" s="251"/>
      <c r="I45" s="123">
        <v>4324</v>
      </c>
      <c r="J45" s="123">
        <v>9419</v>
      </c>
      <c r="K45" s="123">
        <v>2015</v>
      </c>
      <c r="L45" s="121">
        <v>15758</v>
      </c>
      <c r="M45" s="121">
        <v>7771</v>
      </c>
    </row>
    <row r="46" spans="2:13" ht="15">
      <c r="B46" s="1" t="s">
        <v>501</v>
      </c>
      <c r="C46" s="251"/>
      <c r="D46" s="251"/>
      <c r="E46" s="251"/>
      <c r="F46" s="251"/>
      <c r="G46" s="251"/>
      <c r="H46" s="251"/>
      <c r="I46" s="123">
        <v>1735</v>
      </c>
      <c r="J46" s="123">
        <v>3226</v>
      </c>
      <c r="K46" s="123">
        <v>826</v>
      </c>
      <c r="L46" s="121">
        <v>5787</v>
      </c>
      <c r="M46" s="121">
        <v>1196</v>
      </c>
    </row>
    <row r="47" spans="2:13" ht="15">
      <c r="B47" s="1" t="s">
        <v>502</v>
      </c>
      <c r="C47" s="251"/>
      <c r="D47" s="251"/>
      <c r="E47" s="251"/>
      <c r="F47" s="251"/>
      <c r="G47" s="251"/>
      <c r="H47" s="251"/>
      <c r="I47" s="123">
        <v>2231</v>
      </c>
      <c r="J47" s="123">
        <v>511</v>
      </c>
      <c r="K47" s="123">
        <v>158</v>
      </c>
      <c r="L47" s="121">
        <v>2900</v>
      </c>
      <c r="M47" s="121">
        <v>1394</v>
      </c>
    </row>
    <row r="48" spans="2:13" ht="15">
      <c r="B48" s="1" t="s">
        <v>56</v>
      </c>
      <c r="C48" s="251"/>
      <c r="D48" s="251"/>
      <c r="E48" s="251"/>
      <c r="F48" s="251"/>
      <c r="G48" s="251"/>
      <c r="H48" s="251"/>
      <c r="I48" s="123">
        <v>241</v>
      </c>
      <c r="J48" s="123">
        <v>184</v>
      </c>
      <c r="K48" s="123">
        <v>110</v>
      </c>
      <c r="L48" s="121">
        <v>535</v>
      </c>
      <c r="M48" s="121">
        <v>264</v>
      </c>
    </row>
    <row r="49" spans="2:13" ht="15">
      <c r="B49" s="1"/>
      <c r="C49" s="251"/>
      <c r="D49" s="251"/>
      <c r="E49" s="251"/>
      <c r="F49" s="251"/>
      <c r="G49" s="251"/>
      <c r="H49" s="251"/>
      <c r="I49" s="123"/>
      <c r="J49" s="123"/>
      <c r="K49" s="123"/>
      <c r="L49" s="121"/>
      <c r="M49" s="121"/>
    </row>
    <row r="50" spans="2:13" ht="15">
      <c r="B50" s="5" t="s">
        <v>607</v>
      </c>
      <c r="C50" s="251"/>
      <c r="D50" s="251"/>
      <c r="E50" s="251"/>
      <c r="F50" s="251"/>
      <c r="G50" s="251"/>
      <c r="H50" s="251"/>
      <c r="I50" s="123">
        <v>710</v>
      </c>
      <c r="J50" s="123">
        <v>4175</v>
      </c>
      <c r="K50" s="123">
        <v>646</v>
      </c>
      <c r="L50" s="121">
        <v>5531</v>
      </c>
      <c r="M50" s="121">
        <v>3005</v>
      </c>
    </row>
    <row r="51" spans="2:13" ht="15">
      <c r="B51" s="5" t="s">
        <v>608</v>
      </c>
      <c r="C51" s="251"/>
      <c r="D51" s="251"/>
      <c r="E51" s="251"/>
      <c r="F51" s="251"/>
      <c r="G51" s="251"/>
      <c r="H51" s="251"/>
      <c r="I51" s="123">
        <v>-2080</v>
      </c>
      <c r="J51" s="123">
        <v>-488</v>
      </c>
      <c r="K51" s="123">
        <v>-151</v>
      </c>
      <c r="L51" s="121">
        <v>-2719</v>
      </c>
      <c r="M51" s="121">
        <v>-1360</v>
      </c>
    </row>
    <row r="52" spans="2:13" ht="15">
      <c r="B52" s="5" t="s">
        <v>360</v>
      </c>
      <c r="C52" s="251"/>
      <c r="D52" s="251"/>
      <c r="E52" s="251"/>
      <c r="F52" s="251"/>
      <c r="G52" s="251"/>
      <c r="H52" s="251"/>
      <c r="I52" s="123">
        <v>281</v>
      </c>
      <c r="J52" s="123">
        <v>0</v>
      </c>
      <c r="K52" s="123">
        <v>-384</v>
      </c>
      <c r="L52" s="121">
        <v>-103</v>
      </c>
      <c r="M52" s="121">
        <v>-51</v>
      </c>
    </row>
    <row r="53" spans="2:13" ht="12.75">
      <c r="B53" s="251"/>
      <c r="C53" s="251"/>
      <c r="D53" s="251"/>
      <c r="E53" s="251"/>
      <c r="F53" s="251"/>
      <c r="G53" s="251"/>
      <c r="H53" s="251"/>
      <c r="I53" s="225"/>
      <c r="J53" s="225"/>
      <c r="K53" s="225"/>
      <c r="L53" s="225"/>
      <c r="M53" s="225"/>
    </row>
    <row r="54" spans="2:13" ht="15">
      <c r="B54" s="5" t="s">
        <v>552</v>
      </c>
      <c r="C54" s="251"/>
      <c r="D54" s="251"/>
      <c r="E54" s="251"/>
      <c r="F54" s="251"/>
      <c r="G54" s="251"/>
      <c r="H54" s="251"/>
      <c r="I54" s="223">
        <v>1320</v>
      </c>
      <c r="J54" s="223">
        <v>6344</v>
      </c>
      <c r="K54" s="224">
        <v>1056</v>
      </c>
      <c r="L54" s="130">
        <v>8720</v>
      </c>
      <c r="M54" s="130">
        <v>4366</v>
      </c>
    </row>
    <row r="55" spans="2:13" ht="15">
      <c r="B55" s="5"/>
      <c r="I55" s="197"/>
      <c r="J55" s="197"/>
      <c r="K55" s="197"/>
      <c r="L55" s="121"/>
      <c r="M55" s="121"/>
    </row>
  </sheetData>
  <sheetProtection/>
  <mergeCells count="1">
    <mergeCell ref="I10:L10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zoomScale="80" zoomScaleNormal="80" zoomScalePageLayoutView="0" workbookViewId="0" topLeftCell="A29">
      <selection activeCell="B34" sqref="B34"/>
    </sheetView>
  </sheetViews>
  <sheetFormatPr defaultColWidth="9.140625" defaultRowHeight="15" customHeight="1"/>
  <cols>
    <col min="1" max="1" width="9.140625" style="1" customWidth="1"/>
    <col min="2" max="2" width="9.421875" style="1" bestFit="1" customWidth="1"/>
    <col min="3" max="4" width="9.140625" style="1" customWidth="1"/>
    <col min="5" max="5" width="25.421875" style="1" customWidth="1"/>
    <col min="6" max="6" width="9.140625" style="1" customWidth="1"/>
    <col min="7" max="7" width="11.28125" style="1" customWidth="1"/>
    <col min="8" max="8" width="12.7109375" style="1" customWidth="1"/>
    <col min="9" max="10" width="11.28125" style="1" customWidth="1"/>
    <col min="11" max="11" width="13.8515625" style="1" customWidth="1"/>
    <col min="12" max="13" width="11.28125" style="1" customWidth="1"/>
    <col min="14" max="14" width="5.7109375" style="1" customWidth="1"/>
    <col min="15" max="15" width="1.8515625" style="1" customWidth="1"/>
    <col min="16" max="22" width="11.7109375" style="1" customWidth="1"/>
    <col min="23" max="16384" width="9.140625" style="1" customWidth="1"/>
  </cols>
  <sheetData>
    <row r="1" spans="2:13" ht="1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3" ht="1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62" t="s">
        <v>628</v>
      </c>
    </row>
    <row r="3" spans="2:13" ht="1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15" customHeight="1">
      <c r="B4" s="80" t="s">
        <v>569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3" ht="15" customHeight="1">
      <c r="B5" s="8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5" customHeight="1">
      <c r="B6" s="2"/>
      <c r="G6" s="9"/>
      <c r="H6" s="213"/>
      <c r="I6" s="213"/>
      <c r="J6" s="106"/>
      <c r="K6" s="106"/>
      <c r="L6" s="106"/>
      <c r="M6" s="9"/>
    </row>
    <row r="7" spans="7:15" ht="45" customHeight="1">
      <c r="G7" s="32" t="s">
        <v>218</v>
      </c>
      <c r="H7" s="32" t="s">
        <v>411</v>
      </c>
      <c r="I7" s="32" t="s">
        <v>60</v>
      </c>
      <c r="J7" s="157" t="s">
        <v>16</v>
      </c>
      <c r="K7" s="157" t="s">
        <v>186</v>
      </c>
      <c r="L7" s="32" t="s">
        <v>187</v>
      </c>
      <c r="M7" s="7" t="s">
        <v>189</v>
      </c>
      <c r="O7" s="109"/>
    </row>
    <row r="8" spans="2:15" ht="15" customHeight="1">
      <c r="B8" s="2" t="s">
        <v>67</v>
      </c>
      <c r="F8" s="176"/>
      <c r="G8" s="8" t="s">
        <v>335</v>
      </c>
      <c r="H8" s="8" t="s">
        <v>335</v>
      </c>
      <c r="I8" s="8" t="s">
        <v>335</v>
      </c>
      <c r="J8" s="8" t="s">
        <v>335</v>
      </c>
      <c r="K8" s="8" t="s">
        <v>335</v>
      </c>
      <c r="L8" s="8" t="s">
        <v>335</v>
      </c>
      <c r="M8" s="12" t="s">
        <v>335</v>
      </c>
      <c r="O8" s="109"/>
    </row>
    <row r="9" spans="2:15" ht="15" customHeight="1">
      <c r="B9" s="4"/>
      <c r="C9" s="4"/>
      <c r="D9" s="4"/>
      <c r="E9" s="4"/>
      <c r="F9" s="46"/>
      <c r="G9" s="4"/>
      <c r="H9" s="4"/>
      <c r="I9" s="4"/>
      <c r="J9" s="4"/>
      <c r="K9" s="4"/>
      <c r="L9" s="4"/>
      <c r="M9" s="4"/>
      <c r="O9" s="110"/>
    </row>
    <row r="10" spans="6:15" ht="15" customHeight="1">
      <c r="F10" s="176"/>
      <c r="O10" s="110"/>
    </row>
    <row r="11" spans="6:15" ht="15" customHeight="1">
      <c r="F11" s="176"/>
      <c r="G11" s="20"/>
      <c r="H11" s="20"/>
      <c r="I11" s="20"/>
      <c r="J11" s="20"/>
      <c r="K11" s="20"/>
      <c r="L11" s="20"/>
      <c r="M11" s="21"/>
      <c r="O11" s="110"/>
    </row>
    <row r="12" spans="2:15" ht="15" customHeight="1">
      <c r="B12" s="2" t="s">
        <v>592</v>
      </c>
      <c r="F12" s="176"/>
      <c r="G12" s="20">
        <v>3677</v>
      </c>
      <c r="H12" s="156">
        <v>1467</v>
      </c>
      <c r="I12" s="20">
        <v>137</v>
      </c>
      <c r="J12" s="20">
        <v>5597</v>
      </c>
      <c r="K12" s="148">
        <v>10878</v>
      </c>
      <c r="L12" s="20">
        <v>340</v>
      </c>
      <c r="M12" s="21">
        <v>11218</v>
      </c>
      <c r="O12" s="110"/>
    </row>
    <row r="13" spans="2:15" ht="15" customHeight="1">
      <c r="B13" s="1" t="s">
        <v>591</v>
      </c>
      <c r="F13" s="176"/>
      <c r="G13" s="99">
        <v>0</v>
      </c>
      <c r="H13" s="244">
        <v>-335</v>
      </c>
      <c r="I13" s="30">
        <v>0</v>
      </c>
      <c r="J13" s="30">
        <v>0</v>
      </c>
      <c r="K13" s="33">
        <v>-335</v>
      </c>
      <c r="L13" s="30">
        <v>0</v>
      </c>
      <c r="M13" s="190">
        <v>-335</v>
      </c>
      <c r="O13" s="110"/>
    </row>
    <row r="14" spans="2:13" ht="15" customHeight="1">
      <c r="B14" s="111" t="s">
        <v>174</v>
      </c>
      <c r="F14" s="176"/>
      <c r="G14" s="112">
        <v>0</v>
      </c>
      <c r="H14" s="22">
        <v>58</v>
      </c>
      <c r="I14" s="22">
        <v>0</v>
      </c>
      <c r="J14" s="22">
        <v>0</v>
      </c>
      <c r="K14" s="24">
        <v>58</v>
      </c>
      <c r="L14" s="22">
        <v>0</v>
      </c>
      <c r="M14" s="191">
        <v>58</v>
      </c>
    </row>
    <row r="15" spans="2:13" ht="15" customHeight="1">
      <c r="B15" s="111" t="s">
        <v>185</v>
      </c>
      <c r="F15" s="176"/>
      <c r="G15" s="30">
        <v>0</v>
      </c>
      <c r="H15" s="30">
        <v>-277</v>
      </c>
      <c r="I15" s="30">
        <v>0</v>
      </c>
      <c r="J15" s="30">
        <v>0</v>
      </c>
      <c r="K15" s="33">
        <v>-277</v>
      </c>
      <c r="L15" s="30">
        <v>0</v>
      </c>
      <c r="M15" s="245">
        <v>-277</v>
      </c>
    </row>
    <row r="16" spans="2:13" ht="15" customHeight="1">
      <c r="B16" s="1" t="s">
        <v>588</v>
      </c>
      <c r="G16" s="20">
        <v>0</v>
      </c>
      <c r="H16" s="20">
        <v>0</v>
      </c>
      <c r="I16" s="20">
        <v>0</v>
      </c>
      <c r="J16" s="20">
        <v>4487.134690000002</v>
      </c>
      <c r="K16" s="148">
        <v>4487.134690000002</v>
      </c>
      <c r="L16" s="20">
        <v>460.131</v>
      </c>
      <c r="M16" s="148">
        <v>4947.265690000002</v>
      </c>
    </row>
    <row r="17" spans="2:13" ht="15" customHeight="1">
      <c r="B17" s="1" t="s">
        <v>599</v>
      </c>
      <c r="F17" s="176"/>
      <c r="G17" s="20">
        <v>0</v>
      </c>
      <c r="H17" s="20">
        <v>0</v>
      </c>
      <c r="I17" s="20">
        <v>74</v>
      </c>
      <c r="J17" s="28">
        <v>0</v>
      </c>
      <c r="K17" s="148">
        <v>74</v>
      </c>
      <c r="L17" s="20">
        <v>0</v>
      </c>
      <c r="M17" s="21">
        <v>74</v>
      </c>
    </row>
    <row r="18" spans="2:13" ht="15" customHeight="1">
      <c r="B18" s="1" t="s">
        <v>440</v>
      </c>
      <c r="F18" s="176"/>
      <c r="G18" s="28">
        <v>67</v>
      </c>
      <c r="H18" s="28">
        <v>0</v>
      </c>
      <c r="I18" s="28">
        <v>0</v>
      </c>
      <c r="J18" s="28">
        <v>0</v>
      </c>
      <c r="K18" s="148">
        <v>67</v>
      </c>
      <c r="L18" s="28">
        <v>0</v>
      </c>
      <c r="M18" s="21">
        <v>67</v>
      </c>
    </row>
    <row r="19" spans="2:13" ht="15" customHeight="1">
      <c r="B19" s="1" t="s">
        <v>295</v>
      </c>
      <c r="F19" s="176"/>
      <c r="G19" s="149">
        <v>0</v>
      </c>
      <c r="H19" s="20">
        <v>0</v>
      </c>
      <c r="I19" s="20">
        <v>-6</v>
      </c>
      <c r="J19" s="20">
        <v>0</v>
      </c>
      <c r="K19" s="148">
        <v>-6</v>
      </c>
      <c r="L19" s="149">
        <v>0</v>
      </c>
      <c r="M19" s="21">
        <v>-6</v>
      </c>
    </row>
    <row r="20" spans="1:13" ht="15" customHeight="1">
      <c r="A20" s="286"/>
      <c r="B20" s="286" t="s">
        <v>684</v>
      </c>
      <c r="C20" s="286"/>
      <c r="D20" s="286"/>
      <c r="E20" s="286"/>
      <c r="F20" s="176"/>
      <c r="G20" s="149">
        <v>0</v>
      </c>
      <c r="H20" s="20">
        <v>0</v>
      </c>
      <c r="I20" s="20">
        <v>-29</v>
      </c>
      <c r="J20" s="20">
        <v>0</v>
      </c>
      <c r="K20" s="148">
        <v>-29</v>
      </c>
      <c r="L20" s="149">
        <v>0</v>
      </c>
      <c r="M20" s="21">
        <v>-29</v>
      </c>
    </row>
    <row r="21" spans="2:13" ht="15" customHeight="1">
      <c r="B21" s="1" t="s">
        <v>516</v>
      </c>
      <c r="F21" s="176"/>
      <c r="G21" s="28">
        <v>0</v>
      </c>
      <c r="H21" s="28">
        <v>0</v>
      </c>
      <c r="I21" s="28">
        <v>0</v>
      </c>
      <c r="J21" s="28">
        <v>-315</v>
      </c>
      <c r="K21" s="27">
        <v>-315</v>
      </c>
      <c r="L21" s="28">
        <v>0</v>
      </c>
      <c r="M21" s="34">
        <v>-315</v>
      </c>
    </row>
    <row r="22" spans="2:13" ht="15" customHeight="1">
      <c r="B22" s="1" t="s">
        <v>474</v>
      </c>
      <c r="F22" s="176"/>
      <c r="G22" s="22">
        <v>0</v>
      </c>
      <c r="H22" s="22">
        <v>0</v>
      </c>
      <c r="I22" s="22">
        <v>0</v>
      </c>
      <c r="J22" s="22">
        <v>-3</v>
      </c>
      <c r="K22" s="24">
        <v>-3</v>
      </c>
      <c r="L22" s="22">
        <v>0</v>
      </c>
      <c r="M22" s="23">
        <v>-3</v>
      </c>
    </row>
    <row r="23" spans="6:15" ht="15" customHeight="1">
      <c r="F23" s="176"/>
      <c r="G23" s="20"/>
      <c r="H23" s="20"/>
      <c r="I23" s="20"/>
      <c r="J23" s="20"/>
      <c r="K23" s="148"/>
      <c r="L23" s="20"/>
      <c r="M23" s="148"/>
      <c r="O23" s="202">
        <v>0.7938842184994428</v>
      </c>
    </row>
    <row r="24" spans="2:15" ht="15" customHeight="1">
      <c r="B24" s="307" t="s">
        <v>680</v>
      </c>
      <c r="C24" s="286"/>
      <c r="D24" s="286"/>
      <c r="E24" s="286"/>
      <c r="F24" s="176"/>
      <c r="G24" s="20">
        <v>3744</v>
      </c>
      <c r="H24" s="20">
        <v>1190</v>
      </c>
      <c r="I24" s="20">
        <v>176</v>
      </c>
      <c r="J24" s="20">
        <v>9766.134690000003</v>
      </c>
      <c r="K24" s="148">
        <v>14876.134690000003</v>
      </c>
      <c r="L24" s="20">
        <v>800.131</v>
      </c>
      <c r="M24" s="148">
        <v>15676.265690000002</v>
      </c>
      <c r="O24" s="202"/>
    </row>
    <row r="25" spans="2:15" ht="15" customHeight="1">
      <c r="B25" s="1" t="s">
        <v>591</v>
      </c>
      <c r="F25" s="176"/>
      <c r="G25" s="99">
        <v>0</v>
      </c>
      <c r="H25" s="30">
        <v>-954</v>
      </c>
      <c r="I25" s="30">
        <v>0</v>
      </c>
      <c r="J25" s="30">
        <v>0</v>
      </c>
      <c r="K25" s="33">
        <v>-954</v>
      </c>
      <c r="L25" s="30">
        <v>0</v>
      </c>
      <c r="M25" s="190">
        <v>-954</v>
      </c>
      <c r="O25" s="110"/>
    </row>
    <row r="26" spans="2:15" ht="15" customHeight="1">
      <c r="B26" s="111" t="s">
        <v>174</v>
      </c>
      <c r="F26" s="176"/>
      <c r="G26" s="112">
        <v>0</v>
      </c>
      <c r="H26" s="22">
        <v>134</v>
      </c>
      <c r="I26" s="22">
        <v>0</v>
      </c>
      <c r="J26" s="22">
        <v>0</v>
      </c>
      <c r="K26" s="24">
        <v>134</v>
      </c>
      <c r="L26" s="22">
        <v>0</v>
      </c>
      <c r="M26" s="191">
        <v>134</v>
      </c>
      <c r="O26" s="110"/>
    </row>
    <row r="27" spans="2:15" ht="15" customHeight="1">
      <c r="B27" s="1" t="str">
        <f>+B15</f>
        <v>Net impact of revaluation of listed investment</v>
      </c>
      <c r="F27" s="176"/>
      <c r="G27" s="28">
        <v>0</v>
      </c>
      <c r="H27" s="28">
        <v>-820</v>
      </c>
      <c r="I27" s="28">
        <v>0</v>
      </c>
      <c r="J27" s="28">
        <v>0</v>
      </c>
      <c r="K27" s="27">
        <v>-820</v>
      </c>
      <c r="L27" s="28">
        <v>0</v>
      </c>
      <c r="M27" s="27">
        <v>-820</v>
      </c>
      <c r="O27" s="110"/>
    </row>
    <row r="28" spans="2:15" ht="15" customHeight="1">
      <c r="B28" s="1" t="str">
        <f>+B16</f>
        <v>Profit for the year</v>
      </c>
      <c r="F28" s="176"/>
      <c r="G28" s="28">
        <v>0</v>
      </c>
      <c r="H28" s="28">
        <v>0</v>
      </c>
      <c r="I28" s="28">
        <v>0</v>
      </c>
      <c r="J28" s="28">
        <v>2868</v>
      </c>
      <c r="K28" s="27">
        <v>2868</v>
      </c>
      <c r="L28" s="28">
        <v>-198</v>
      </c>
      <c r="M28" s="21">
        <v>2670</v>
      </c>
      <c r="O28" s="110"/>
    </row>
    <row r="29" spans="2:15" ht="15" customHeight="1">
      <c r="B29" s="1" t="str">
        <f>+B17</f>
        <v>Share - based payments </v>
      </c>
      <c r="F29" s="176"/>
      <c r="G29" s="28">
        <v>0</v>
      </c>
      <c r="H29" s="28">
        <v>0</v>
      </c>
      <c r="I29" s="28">
        <v>64</v>
      </c>
      <c r="J29" s="28">
        <v>0</v>
      </c>
      <c r="K29" s="27">
        <f aca="true" t="shared" si="0" ref="K29:K38">SUM(G29:J29)</f>
        <v>64</v>
      </c>
      <c r="L29" s="28">
        <v>0</v>
      </c>
      <c r="M29" s="21">
        <f aca="true" t="shared" si="1" ref="M29:M38">+K29+L29</f>
        <v>64</v>
      </c>
      <c r="O29" s="110"/>
    </row>
    <row r="30" spans="2:15" ht="15" customHeight="1">
      <c r="B30" s="1" t="s">
        <v>611</v>
      </c>
      <c r="F30" s="176"/>
      <c r="G30" s="28">
        <v>0</v>
      </c>
      <c r="H30" s="28">
        <v>0</v>
      </c>
      <c r="I30" s="28">
        <v>-25</v>
      </c>
      <c r="J30" s="28">
        <v>0</v>
      </c>
      <c r="K30" s="27">
        <f t="shared" si="0"/>
        <v>-25</v>
      </c>
      <c r="L30" s="28">
        <v>0</v>
      </c>
      <c r="M30" s="21">
        <f t="shared" si="1"/>
        <v>-25</v>
      </c>
      <c r="O30" s="110"/>
    </row>
    <row r="31" spans="2:15" ht="15" customHeight="1">
      <c r="B31" s="1" t="s">
        <v>440</v>
      </c>
      <c r="F31" s="176"/>
      <c r="G31" s="28">
        <v>26</v>
      </c>
      <c r="H31" s="28">
        <v>0</v>
      </c>
      <c r="I31" s="28">
        <v>0</v>
      </c>
      <c r="J31" s="28">
        <v>0</v>
      </c>
      <c r="K31" s="27">
        <f t="shared" si="0"/>
        <v>26</v>
      </c>
      <c r="L31" s="28">
        <v>0</v>
      </c>
      <c r="M31" s="21">
        <f t="shared" si="1"/>
        <v>26</v>
      </c>
      <c r="O31" s="110"/>
    </row>
    <row r="32" spans="2:15" ht="15" customHeight="1">
      <c r="B32" s="1" t="s">
        <v>295</v>
      </c>
      <c r="F32" s="176"/>
      <c r="G32" s="28">
        <v>0</v>
      </c>
      <c r="H32" s="28">
        <v>0</v>
      </c>
      <c r="I32" s="28">
        <f>-50+7</f>
        <v>-43</v>
      </c>
      <c r="J32" s="28">
        <v>0</v>
      </c>
      <c r="K32" s="27">
        <f t="shared" si="0"/>
        <v>-43</v>
      </c>
      <c r="L32" s="28">
        <v>0</v>
      </c>
      <c r="M32" s="21">
        <f t="shared" si="1"/>
        <v>-43</v>
      </c>
      <c r="O32" s="110"/>
    </row>
    <row r="33" spans="2:15" ht="15" customHeight="1">
      <c r="B33" s="286" t="s">
        <v>681</v>
      </c>
      <c r="C33" s="286"/>
      <c r="D33" s="286"/>
      <c r="E33" s="286"/>
      <c r="F33" s="313"/>
      <c r="G33" s="314">
        <v>0</v>
      </c>
      <c r="H33" s="314">
        <v>0</v>
      </c>
      <c r="I33" s="314">
        <f>+I35+I36+I34</f>
        <v>48</v>
      </c>
      <c r="J33" s="314">
        <v>0</v>
      </c>
      <c r="K33" s="336">
        <f t="shared" si="0"/>
        <v>48</v>
      </c>
      <c r="L33" s="314">
        <v>0</v>
      </c>
      <c r="M33" s="336">
        <f t="shared" si="1"/>
        <v>48</v>
      </c>
      <c r="O33" s="110"/>
    </row>
    <row r="34" spans="2:15" ht="15" customHeight="1">
      <c r="B34" s="286" t="s">
        <v>685</v>
      </c>
      <c r="C34" s="286"/>
      <c r="D34" s="286"/>
      <c r="E34" s="286"/>
      <c r="F34" s="313"/>
      <c r="G34" s="315">
        <v>0</v>
      </c>
      <c r="H34" s="316">
        <v>0</v>
      </c>
      <c r="I34" s="316">
        <v>14</v>
      </c>
      <c r="J34" s="316"/>
      <c r="K34" s="235">
        <f t="shared" si="0"/>
        <v>14</v>
      </c>
      <c r="L34" s="316"/>
      <c r="M34" s="343">
        <f t="shared" si="1"/>
        <v>14</v>
      </c>
      <c r="O34" s="110"/>
    </row>
    <row r="35" spans="2:15" ht="15" customHeight="1">
      <c r="B35" s="286" t="s">
        <v>683</v>
      </c>
      <c r="C35" s="286"/>
      <c r="D35" s="286"/>
      <c r="E35" s="286"/>
      <c r="F35" s="313"/>
      <c r="G35" s="342">
        <v>0</v>
      </c>
      <c r="H35" s="314">
        <v>0</v>
      </c>
      <c r="I35" s="314">
        <v>15</v>
      </c>
      <c r="J35" s="314">
        <v>0</v>
      </c>
      <c r="K35" s="235">
        <f t="shared" si="0"/>
        <v>15</v>
      </c>
      <c r="L35" s="314">
        <v>0</v>
      </c>
      <c r="M35" s="343">
        <f t="shared" si="1"/>
        <v>15</v>
      </c>
      <c r="O35" s="110"/>
    </row>
    <row r="36" spans="2:15" ht="15" customHeight="1">
      <c r="B36" s="286" t="s">
        <v>682</v>
      </c>
      <c r="C36" s="286"/>
      <c r="D36" s="286"/>
      <c r="E36" s="286"/>
      <c r="F36" s="313"/>
      <c r="G36" s="317">
        <v>0</v>
      </c>
      <c r="H36" s="318">
        <v>0</v>
      </c>
      <c r="I36" s="318">
        <v>19</v>
      </c>
      <c r="J36" s="318">
        <v>0</v>
      </c>
      <c r="K36" s="336">
        <f t="shared" si="0"/>
        <v>19</v>
      </c>
      <c r="L36" s="318">
        <v>0</v>
      </c>
      <c r="M36" s="337">
        <f t="shared" si="1"/>
        <v>19</v>
      </c>
      <c r="O36" s="110"/>
    </row>
    <row r="37" spans="2:15" ht="15" customHeight="1">
      <c r="B37" s="1" t="s">
        <v>516</v>
      </c>
      <c r="F37" s="176"/>
      <c r="G37" s="28">
        <v>0</v>
      </c>
      <c r="H37" s="28">
        <v>0</v>
      </c>
      <c r="I37" s="28">
        <v>0</v>
      </c>
      <c r="J37" s="28">
        <v>-847</v>
      </c>
      <c r="K37" s="27">
        <f t="shared" si="0"/>
        <v>-847</v>
      </c>
      <c r="L37" s="28">
        <v>0</v>
      </c>
      <c r="M37" s="21">
        <f t="shared" si="1"/>
        <v>-847</v>
      </c>
      <c r="O37" s="110"/>
    </row>
    <row r="38" spans="2:15" ht="15" customHeight="1">
      <c r="B38" s="1" t="s">
        <v>474</v>
      </c>
      <c r="F38" s="176"/>
      <c r="G38" s="28">
        <v>0</v>
      </c>
      <c r="H38" s="28">
        <v>0</v>
      </c>
      <c r="I38" s="28">
        <v>10</v>
      </c>
      <c r="J38" s="28">
        <v>-8</v>
      </c>
      <c r="K38" s="27">
        <f t="shared" si="0"/>
        <v>2</v>
      </c>
      <c r="L38" s="28">
        <v>0</v>
      </c>
      <c r="M38" s="21">
        <f t="shared" si="1"/>
        <v>2</v>
      </c>
      <c r="N38" s="9"/>
      <c r="O38" s="110"/>
    </row>
    <row r="39" spans="6:15" ht="15" customHeight="1">
      <c r="F39" s="176"/>
      <c r="G39" s="22"/>
      <c r="H39" s="22"/>
      <c r="I39" s="22"/>
      <c r="J39" s="22"/>
      <c r="K39" s="24"/>
      <c r="L39" s="22"/>
      <c r="M39" s="23"/>
      <c r="O39" s="110"/>
    </row>
    <row r="40" spans="2:15" ht="15" customHeight="1">
      <c r="B40" s="2" t="s">
        <v>596</v>
      </c>
      <c r="G40" s="20">
        <f aca="true" t="shared" si="2" ref="G40:M40">SUM(G24:G38)-G27-G33</f>
        <v>3770</v>
      </c>
      <c r="H40" s="20">
        <f t="shared" si="2"/>
        <v>370</v>
      </c>
      <c r="I40" s="20">
        <f t="shared" si="2"/>
        <v>230</v>
      </c>
      <c r="J40" s="20">
        <f t="shared" si="2"/>
        <v>11779.134690000003</v>
      </c>
      <c r="K40" s="148">
        <f t="shared" si="2"/>
        <v>16149.134690000003</v>
      </c>
      <c r="L40" s="20">
        <f t="shared" si="2"/>
        <v>602.131</v>
      </c>
      <c r="M40" s="148">
        <f t="shared" si="2"/>
        <v>16751.26569</v>
      </c>
      <c r="O40" s="110">
        <v>0.34570499999972526</v>
      </c>
    </row>
    <row r="41" spans="7:15" ht="15" customHeight="1" thickBot="1">
      <c r="G41" s="26"/>
      <c r="H41" s="26"/>
      <c r="I41" s="26"/>
      <c r="J41" s="26"/>
      <c r="K41" s="26"/>
      <c r="L41" s="26"/>
      <c r="M41" s="26"/>
      <c r="O41" s="110"/>
    </row>
    <row r="42" spans="7:15" ht="15" customHeight="1">
      <c r="G42" s="28"/>
      <c r="H42" s="28"/>
      <c r="I42" s="28"/>
      <c r="J42" s="28"/>
      <c r="K42" s="28"/>
      <c r="L42" s="28"/>
      <c r="M42" s="28"/>
      <c r="O42" s="110">
        <v>-0.31929500000114786</v>
      </c>
    </row>
    <row r="43" spans="2:15" ht="15" customHeight="1">
      <c r="B43" s="265"/>
      <c r="C43" s="266"/>
      <c r="D43" s="266"/>
      <c r="E43" s="266"/>
      <c r="F43" s="266"/>
      <c r="G43" s="274">
        <v>2009</v>
      </c>
      <c r="H43" s="263">
        <v>2008</v>
      </c>
      <c r="I43" s="267">
        <v>2007</v>
      </c>
      <c r="J43" s="28"/>
      <c r="O43" s="110"/>
    </row>
    <row r="44" spans="2:15" ht="15" customHeight="1">
      <c r="B44" s="271" t="s">
        <v>640</v>
      </c>
      <c r="C44" s="4"/>
      <c r="D44" s="4"/>
      <c r="E44" s="4"/>
      <c r="F44" s="4"/>
      <c r="G44" s="269" t="s">
        <v>335</v>
      </c>
      <c r="H44" s="264" t="s">
        <v>335</v>
      </c>
      <c r="I44" s="269" t="s">
        <v>335</v>
      </c>
      <c r="J44" s="28"/>
      <c r="O44" s="110"/>
    </row>
    <row r="45" spans="2:15" ht="15" customHeight="1">
      <c r="B45" s="268" t="s">
        <v>643</v>
      </c>
      <c r="C45" s="9"/>
      <c r="D45" s="9"/>
      <c r="E45" s="9"/>
      <c r="F45" s="9"/>
      <c r="G45" s="270">
        <v>32</v>
      </c>
      <c r="H45" s="31">
        <v>32</v>
      </c>
      <c r="I45" s="270">
        <v>32</v>
      </c>
      <c r="J45" s="28"/>
      <c r="O45" s="110"/>
    </row>
    <row r="46" spans="2:15" ht="15" customHeight="1">
      <c r="B46" s="268" t="s">
        <v>641</v>
      </c>
      <c r="C46" s="9"/>
      <c r="D46" s="9"/>
      <c r="E46" s="9"/>
      <c r="F46" s="9"/>
      <c r="G46" s="253">
        <v>18</v>
      </c>
      <c r="H46" s="28">
        <v>8</v>
      </c>
      <c r="I46" s="253">
        <v>8</v>
      </c>
      <c r="J46" s="28"/>
      <c r="O46" s="110"/>
    </row>
    <row r="47" spans="2:15" ht="15" customHeight="1">
      <c r="B47" s="268" t="s">
        <v>642</v>
      </c>
      <c r="C47" s="9"/>
      <c r="D47" s="9"/>
      <c r="E47" s="9"/>
      <c r="F47" s="9"/>
      <c r="G47" s="338">
        <v>220</v>
      </c>
      <c r="H47" s="28">
        <v>167</v>
      </c>
      <c r="I47" s="253">
        <v>93</v>
      </c>
      <c r="J47" s="28"/>
      <c r="O47" s="110"/>
    </row>
    <row r="48" spans="2:15" ht="15" customHeight="1">
      <c r="B48" s="330" t="s">
        <v>665</v>
      </c>
      <c r="C48" s="285"/>
      <c r="D48" s="285"/>
      <c r="E48" s="285"/>
      <c r="F48" s="9"/>
      <c r="G48" s="338">
        <v>-26</v>
      </c>
      <c r="H48" s="28">
        <v>-2</v>
      </c>
      <c r="I48" s="253">
        <v>4</v>
      </c>
      <c r="J48" s="28"/>
      <c r="O48" s="110"/>
    </row>
    <row r="49" spans="2:15" ht="15" customHeight="1">
      <c r="B49" s="339" t="str">
        <f>+B35</f>
        <v>Premium paid on purchasse of minorities</v>
      </c>
      <c r="C49" s="340"/>
      <c r="D49" s="340"/>
      <c r="E49" s="340"/>
      <c r="F49" s="275"/>
      <c r="G49" s="256">
        <v>-14</v>
      </c>
      <c r="H49" s="22">
        <v>-29</v>
      </c>
      <c r="I49" s="256">
        <v>0</v>
      </c>
      <c r="J49" s="28"/>
      <c r="O49" s="110"/>
    </row>
    <row r="50" spans="2:15" ht="15" customHeight="1">
      <c r="B50" s="271" t="s">
        <v>189</v>
      </c>
      <c r="C50" s="4"/>
      <c r="D50" s="4"/>
      <c r="E50" s="4"/>
      <c r="F50" s="4"/>
      <c r="G50" s="273">
        <f>SUM(G45:G49)</f>
        <v>230</v>
      </c>
      <c r="H50" s="272">
        <f>SUM(H45:H49)</f>
        <v>176</v>
      </c>
      <c r="I50" s="273">
        <f>SUM(I45:I49)</f>
        <v>137</v>
      </c>
      <c r="J50" s="28"/>
      <c r="N50" s="28">
        <f>SUM(N45:N49)</f>
        <v>0</v>
      </c>
      <c r="O50" s="110"/>
    </row>
    <row r="51" spans="7:15" ht="15" customHeight="1">
      <c r="G51" s="28"/>
      <c r="H51" s="28"/>
      <c r="I51" s="28"/>
      <c r="J51" s="28"/>
      <c r="K51" s="28"/>
      <c r="L51" s="28"/>
      <c r="M51" s="28"/>
      <c r="O51" s="110"/>
    </row>
    <row r="52" spans="2:15" ht="15" customHeight="1">
      <c r="B52" s="4"/>
      <c r="C52" s="4"/>
      <c r="D52" s="4"/>
      <c r="E52" s="4"/>
      <c r="F52" s="4"/>
      <c r="G52" s="22"/>
      <c r="H52" s="22"/>
      <c r="I52" s="22"/>
      <c r="J52" s="22"/>
      <c r="K52" s="22"/>
      <c r="L52" s="22"/>
      <c r="M52" s="22"/>
      <c r="O52" s="110">
        <v>0.34570499999972526</v>
      </c>
    </row>
    <row r="61" spans="7:12" ht="15" customHeight="1">
      <c r="G61" s="1">
        <v>0</v>
      </c>
      <c r="H61" s="1">
        <v>0</v>
      </c>
      <c r="J61" s="1">
        <v>-0.31929500000114786</v>
      </c>
      <c r="L61" s="1">
        <v>-0.3350000000000364</v>
      </c>
    </row>
  </sheetData>
  <sheetProtection/>
  <printOptions/>
  <pageMargins left="0.27" right="0.26" top="0.25" bottom="0.2" header="0.25" footer="0.2"/>
  <pageSetup fitToHeight="1" fitToWidth="1" horizontalDpi="600" verticalDpi="600" orientation="portrait" paperSize="9" scale="65" r:id="rId2"/>
  <headerFooter alignWithMargins="0">
    <oddFooter>&amp;C&amp;D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484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3" width="3.7109375" style="49" customWidth="1"/>
    <col min="4" max="4" width="96.28125" style="49" customWidth="1"/>
    <col min="5" max="5" width="12.57421875" style="49" customWidth="1"/>
    <col min="6" max="6" width="24.28125" style="49" customWidth="1"/>
    <col min="7" max="7" width="17.140625" style="49" customWidth="1"/>
    <col min="8" max="8" width="16.7109375" style="49" customWidth="1"/>
    <col min="9" max="9" width="6.421875" style="49" customWidth="1"/>
    <col min="10" max="16384" width="9.140625" style="49" customWidth="1"/>
  </cols>
  <sheetData>
    <row r="1" ht="15"/>
    <row r="2" ht="15"/>
    <row r="3" ht="9.75" customHeight="1"/>
    <row r="4" spans="1:9" ht="9" customHeight="1">
      <c r="A4" s="50"/>
      <c r="B4" s="50"/>
      <c r="C4" s="50"/>
      <c r="D4" s="50"/>
      <c r="E4" s="52"/>
      <c r="F4" s="51"/>
      <c r="G4" s="52"/>
      <c r="H4" s="52"/>
      <c r="I4" s="52"/>
    </row>
    <row r="5" ht="15" customHeight="1"/>
    <row r="6" ht="15" customHeight="1">
      <c r="A6" s="86" t="s">
        <v>163</v>
      </c>
    </row>
    <row r="7" ht="15" customHeight="1"/>
    <row r="8" ht="15" customHeight="1">
      <c r="A8" s="49" t="s">
        <v>329</v>
      </c>
    </row>
    <row r="9" ht="15" customHeight="1">
      <c r="A9" s="49" t="s">
        <v>330</v>
      </c>
    </row>
    <row r="10" ht="15" customHeight="1"/>
    <row r="11" ht="15" customHeight="1">
      <c r="A11" s="49" t="s">
        <v>65</v>
      </c>
    </row>
    <row r="12" spans="1:12" ht="15" customHeight="1">
      <c r="A12" s="52" t="s">
        <v>118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" customHeight="1">
      <c r="A14" s="51" t="s">
        <v>334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" customHeight="1">
      <c r="A16" s="52" t="s">
        <v>419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5" customHeight="1">
      <c r="A17" s="52" t="s">
        <v>152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5" customHeight="1">
      <c r="A18" s="49" t="s">
        <v>331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5" customHeight="1">
      <c r="A19" s="49" t="s">
        <v>479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2:12" ht="15" customHeight="1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5" customHeight="1">
      <c r="A21" s="52" t="s">
        <v>195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5" customHeight="1">
      <c r="A22" s="49" t="s">
        <v>478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5" customHeight="1">
      <c r="A23" s="52" t="s">
        <v>184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5" customHeight="1">
      <c r="A24" s="52" t="s">
        <v>322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5" customHeight="1">
      <c r="A25" s="52" t="s">
        <v>107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5" customHeight="1">
      <c r="A27" s="52" t="s">
        <v>45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5" customHeight="1">
      <c r="A28" s="52" t="s">
        <v>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5" customHeight="1">
      <c r="A29" s="52" t="s">
        <v>357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5" customHeight="1">
      <c r="A30" s="52" t="s">
        <v>262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5" customHeight="1">
      <c r="A31" s="52" t="s">
        <v>31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5" customHeight="1">
      <c r="A32" s="52" t="s">
        <v>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5" customHeight="1">
      <c r="A34" s="52" t="s">
        <v>274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5" customHeight="1">
      <c r="A35" s="52" t="s">
        <v>29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5" customHeight="1">
      <c r="A37" s="51" t="s">
        <v>141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1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5" customHeight="1">
      <c r="A39" s="52" t="s">
        <v>30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5" customHeight="1">
      <c r="A40" s="52" t="s">
        <v>106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5" customHeight="1">
      <c r="A42" s="51" t="s">
        <v>166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5" customHeight="1">
      <c r="A44" s="52" t="s">
        <v>376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5" customHeight="1">
      <c r="A45" s="52" t="s">
        <v>78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5" customHeight="1">
      <c r="A46" s="52" t="s">
        <v>496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15" customHeight="1">
      <c r="A47" s="52" t="s">
        <v>259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5" customHeight="1">
      <c r="A48" s="52"/>
      <c r="B48" s="52"/>
      <c r="C48" s="51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5" customHeight="1">
      <c r="A49" s="51" t="s">
        <v>131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5" customHeight="1">
      <c r="A50" s="52"/>
      <c r="B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5" customHeight="1">
      <c r="A51" s="52" t="s">
        <v>197</v>
      </c>
      <c r="B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5" customHeight="1">
      <c r="A52" s="52" t="s">
        <v>220</v>
      </c>
      <c r="B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15" customHeight="1">
      <c r="A53" s="52" t="s">
        <v>221</v>
      </c>
      <c r="B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5" customHeight="1">
      <c r="A54" s="52" t="s">
        <v>486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15" customHeight="1">
      <c r="A55" s="52"/>
      <c r="B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5" customHeight="1">
      <c r="A56" s="52" t="s">
        <v>145</v>
      </c>
      <c r="B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1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5" customHeight="1">
      <c r="A60" s="6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ht="1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ht="15" customHeight="1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ht="1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1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ht="15" customHeight="1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1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ht="1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ht="1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1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ht="15" customHeight="1">
      <c r="A85" s="51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1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ht="1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5" customHeight="1">
      <c r="A92" s="58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1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1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5" customHeight="1">
      <c r="A103" s="58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ht="1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ht="1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ht="1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ht="1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ht="1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ht="15" customHeight="1">
      <c r="A110" s="58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ht="1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ht="1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1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ht="1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ht="1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ht="1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1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5" customHeight="1">
      <c r="A121" s="58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5" customHeight="1">
      <c r="A122" s="51"/>
      <c r="B122" s="52"/>
      <c r="C122" s="52"/>
      <c r="D122" s="51"/>
      <c r="E122" s="52"/>
      <c r="F122" s="52"/>
      <c r="G122" s="52"/>
      <c r="H122" s="52"/>
      <c r="I122" s="52"/>
      <c r="J122" s="52"/>
      <c r="K122" s="52"/>
      <c r="L122" s="52"/>
    </row>
    <row r="123" spans="1:12" ht="15" customHeight="1">
      <c r="A123" s="52"/>
      <c r="B123" s="52"/>
      <c r="C123" s="52"/>
      <c r="D123" s="51"/>
      <c r="E123" s="52"/>
      <c r="F123" s="52"/>
      <c r="G123" s="52"/>
      <c r="H123" s="52"/>
      <c r="I123" s="52"/>
      <c r="J123" s="52"/>
      <c r="K123" s="52"/>
      <c r="L123" s="52"/>
    </row>
    <row r="124" spans="1:12" ht="15" customHeight="1">
      <c r="A124" s="52"/>
      <c r="B124" s="52"/>
      <c r="C124" s="52"/>
      <c r="D124" s="51"/>
      <c r="E124" s="52"/>
      <c r="F124" s="52"/>
      <c r="G124" s="52"/>
      <c r="H124" s="52"/>
      <c r="I124" s="52"/>
      <c r="J124" s="52"/>
      <c r="K124" s="52"/>
      <c r="L124" s="52"/>
    </row>
    <row r="125" spans="1:12" ht="15" customHeight="1">
      <c r="A125" s="51"/>
      <c r="B125" s="52"/>
      <c r="C125" s="52"/>
      <c r="D125" s="51"/>
      <c r="E125" s="52"/>
      <c r="F125" s="52"/>
      <c r="G125" s="52"/>
      <c r="H125" s="52"/>
      <c r="I125" s="52"/>
      <c r="J125" s="52"/>
      <c r="K125" s="52"/>
      <c r="L125" s="52"/>
    </row>
    <row r="126" spans="1:12" ht="1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ht="1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1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ht="1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1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5" customHeight="1">
      <c r="A135" s="58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ht="1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ht="1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ht="1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5" customHeight="1">
      <c r="A141" s="51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ht="1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1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ht="15" customHeight="1">
      <c r="A145" s="52"/>
      <c r="B145" s="52"/>
      <c r="C145" s="52"/>
      <c r="D145" s="52"/>
      <c r="E145" s="52"/>
      <c r="F145" s="52"/>
      <c r="G145" s="39"/>
      <c r="H145" s="39"/>
      <c r="I145" s="52"/>
      <c r="J145" s="52"/>
      <c r="K145" s="52"/>
      <c r="L145" s="52"/>
    </row>
    <row r="146" spans="1:12" ht="15" customHeight="1">
      <c r="A146" s="51"/>
      <c r="B146" s="52"/>
      <c r="C146" s="52"/>
      <c r="D146" s="52"/>
      <c r="E146" s="52"/>
      <c r="F146" s="52"/>
      <c r="G146" s="53"/>
      <c r="H146" s="39"/>
      <c r="I146" s="52"/>
      <c r="J146" s="52"/>
      <c r="K146" s="52"/>
      <c r="L146" s="52"/>
    </row>
    <row r="147" spans="1:12" ht="15" customHeight="1">
      <c r="A147" s="52"/>
      <c r="B147" s="52"/>
      <c r="C147" s="52"/>
      <c r="D147" s="52"/>
      <c r="E147" s="52"/>
      <c r="F147" s="52"/>
      <c r="G147" s="54"/>
      <c r="H147" s="55"/>
      <c r="I147" s="52"/>
      <c r="J147" s="52"/>
      <c r="K147" s="52"/>
      <c r="L147" s="52"/>
    </row>
    <row r="148" spans="1:12" ht="15" customHeight="1">
      <c r="A148" s="58"/>
      <c r="B148" s="52"/>
      <c r="C148" s="52"/>
      <c r="D148" s="52"/>
      <c r="E148" s="52"/>
      <c r="F148" s="52"/>
      <c r="G148" s="54"/>
      <c r="H148" s="55"/>
      <c r="I148" s="52"/>
      <c r="J148" s="52"/>
      <c r="K148" s="52"/>
      <c r="L148" s="52"/>
    </row>
    <row r="149" spans="1:12" ht="15" customHeight="1">
      <c r="A149" s="52"/>
      <c r="B149" s="52"/>
      <c r="C149" s="52"/>
      <c r="D149" s="52"/>
      <c r="E149" s="52"/>
      <c r="F149" s="52"/>
      <c r="G149" s="54"/>
      <c r="H149" s="55"/>
      <c r="I149" s="52"/>
      <c r="J149" s="52"/>
      <c r="K149" s="52"/>
      <c r="L149" s="52"/>
    </row>
    <row r="150" spans="1:12" ht="15" customHeight="1">
      <c r="A150" s="52"/>
      <c r="B150" s="52"/>
      <c r="C150" s="52"/>
      <c r="D150" s="52"/>
      <c r="E150" s="52"/>
      <c r="F150" s="52"/>
      <c r="G150" s="54"/>
      <c r="H150" s="55"/>
      <c r="I150" s="52"/>
      <c r="J150" s="52"/>
      <c r="K150" s="52"/>
      <c r="L150" s="52"/>
    </row>
    <row r="151" spans="1:12" ht="15" customHeight="1">
      <c r="A151" s="52"/>
      <c r="B151" s="52"/>
      <c r="C151" s="52"/>
      <c r="D151" s="52"/>
      <c r="E151" s="52"/>
      <c r="F151" s="52"/>
      <c r="G151" s="39"/>
      <c r="H151" s="56"/>
      <c r="I151" s="52"/>
      <c r="J151" s="52"/>
      <c r="K151" s="52"/>
      <c r="L151" s="52"/>
    </row>
    <row r="152" spans="1:12" ht="15" customHeight="1">
      <c r="A152" s="52"/>
      <c r="B152" s="52"/>
      <c r="C152" s="52"/>
      <c r="D152" s="52"/>
      <c r="E152" s="52"/>
      <c r="F152" s="52"/>
      <c r="G152" s="54"/>
      <c r="H152" s="55"/>
      <c r="I152" s="52"/>
      <c r="J152" s="52"/>
      <c r="K152" s="52"/>
      <c r="L152" s="52"/>
    </row>
    <row r="153" spans="1:12" ht="15" customHeight="1">
      <c r="A153" s="52"/>
      <c r="B153" s="52"/>
      <c r="C153" s="52"/>
      <c r="D153" s="52"/>
      <c r="E153" s="52"/>
      <c r="F153" s="52"/>
      <c r="G153" s="54"/>
      <c r="H153" s="55"/>
      <c r="I153" s="52"/>
      <c r="J153" s="52"/>
      <c r="K153" s="52"/>
      <c r="L153" s="52"/>
    </row>
    <row r="154" spans="1:12" ht="1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ht="15" customHeight="1">
      <c r="A155" s="58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ht="1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1:12" ht="1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ht="1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ht="1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1:12" ht="1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ht="15" customHeight="1">
      <c r="A161" s="58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ht="1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1:12" ht="1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ht="1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ht="1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1:12" ht="1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12" ht="1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ht="1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1:12" ht="1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1:12" ht="1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ht="1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ht="1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ht="1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ht="15" customHeight="1">
      <c r="A174" s="52"/>
      <c r="B174" s="52"/>
      <c r="C174" s="52"/>
      <c r="D174" s="52"/>
      <c r="E174" s="57"/>
      <c r="F174" s="57"/>
      <c r="G174" s="57"/>
      <c r="H174" s="57"/>
      <c r="I174" s="57"/>
      <c r="J174" s="52"/>
      <c r="K174" s="52"/>
      <c r="L174" s="52"/>
    </row>
    <row r="175" spans="1:12" ht="15" customHeight="1">
      <c r="A175" s="52"/>
      <c r="B175" s="52"/>
      <c r="C175" s="52"/>
      <c r="D175" s="52"/>
      <c r="E175" s="57"/>
      <c r="F175" s="57"/>
      <c r="G175" s="57"/>
      <c r="H175" s="57"/>
      <c r="I175" s="57"/>
      <c r="J175" s="52"/>
      <c r="K175" s="52"/>
      <c r="L175" s="52"/>
    </row>
    <row r="176" spans="1:12" ht="15" customHeight="1">
      <c r="A176" s="51"/>
      <c r="B176" s="52"/>
      <c r="C176" s="52"/>
      <c r="D176" s="52"/>
      <c r="E176" s="57"/>
      <c r="F176" s="57"/>
      <c r="G176" s="57"/>
      <c r="H176" s="57"/>
      <c r="I176" s="57"/>
      <c r="J176" s="52"/>
      <c r="K176" s="52"/>
      <c r="L176" s="52"/>
    </row>
    <row r="177" spans="1:12" ht="15" customHeight="1">
      <c r="A177" s="52"/>
      <c r="B177" s="52"/>
      <c r="C177" s="52"/>
      <c r="D177" s="52"/>
      <c r="E177" s="57"/>
      <c r="F177" s="57"/>
      <c r="G177" s="57"/>
      <c r="H177" s="57"/>
      <c r="I177" s="57"/>
      <c r="J177" s="52"/>
      <c r="K177" s="52"/>
      <c r="L177" s="52"/>
    </row>
    <row r="178" spans="1:12" ht="15" customHeight="1">
      <c r="A178" s="52"/>
      <c r="B178" s="52"/>
      <c r="C178" s="52"/>
      <c r="D178" s="52"/>
      <c r="E178" s="57"/>
      <c r="F178" s="57"/>
      <c r="G178" s="57"/>
      <c r="H178" s="57"/>
      <c r="I178" s="57"/>
      <c r="J178" s="52"/>
      <c r="K178" s="52"/>
      <c r="L178" s="52"/>
    </row>
    <row r="179" spans="1:12" ht="15" customHeight="1">
      <c r="A179" s="52"/>
      <c r="B179" s="52"/>
      <c r="C179" s="52"/>
      <c r="D179" s="52"/>
      <c r="E179" s="57"/>
      <c r="F179" s="57"/>
      <c r="G179" s="57"/>
      <c r="H179" s="57"/>
      <c r="I179" s="57"/>
      <c r="J179" s="52"/>
      <c r="K179" s="52"/>
      <c r="L179" s="52"/>
    </row>
    <row r="180" spans="1:12" ht="15" customHeight="1">
      <c r="A180" s="52"/>
      <c r="B180" s="52"/>
      <c r="C180" s="52"/>
      <c r="D180" s="52"/>
      <c r="E180" s="57"/>
      <c r="F180" s="57"/>
      <c r="G180" s="57"/>
      <c r="H180" s="57"/>
      <c r="I180" s="57"/>
      <c r="J180" s="52"/>
      <c r="K180" s="52"/>
      <c r="L180" s="52"/>
    </row>
    <row r="181" spans="1:12" ht="15" customHeight="1">
      <c r="A181" s="59"/>
      <c r="B181" s="52"/>
      <c r="C181" s="52"/>
      <c r="D181" s="52"/>
      <c r="E181" s="57"/>
      <c r="F181" s="57"/>
      <c r="G181" s="57"/>
      <c r="H181" s="57"/>
      <c r="I181" s="57"/>
      <c r="J181" s="52"/>
      <c r="K181" s="52"/>
      <c r="L181" s="52"/>
    </row>
    <row r="182" spans="1:12" ht="15" customHeight="1">
      <c r="A182" s="59"/>
      <c r="B182" s="52"/>
      <c r="C182" s="52"/>
      <c r="D182" s="52"/>
      <c r="E182" s="57"/>
      <c r="F182" s="57"/>
      <c r="G182" s="57"/>
      <c r="H182" s="57"/>
      <c r="I182" s="57"/>
      <c r="J182" s="52"/>
      <c r="K182" s="52"/>
      <c r="L182" s="52"/>
    </row>
    <row r="183" spans="1:12" ht="15" customHeight="1">
      <c r="A183" s="59"/>
      <c r="B183" s="52"/>
      <c r="C183" s="52"/>
      <c r="D183" s="52"/>
      <c r="E183" s="57"/>
      <c r="F183" s="57"/>
      <c r="G183" s="57"/>
      <c r="H183" s="57"/>
      <c r="I183" s="57"/>
      <c r="J183" s="52"/>
      <c r="K183" s="52"/>
      <c r="L183" s="52"/>
    </row>
    <row r="184" spans="1:12" ht="15" customHeight="1">
      <c r="A184" s="59"/>
      <c r="B184" s="52"/>
      <c r="C184" s="52"/>
      <c r="D184" s="52"/>
      <c r="E184" s="57"/>
      <c r="F184" s="57"/>
      <c r="G184" s="57"/>
      <c r="H184" s="57"/>
      <c r="I184" s="57"/>
      <c r="J184" s="52"/>
      <c r="K184" s="52"/>
      <c r="L184" s="52"/>
    </row>
    <row r="185" spans="1:12" ht="15" customHeight="1">
      <c r="A185" s="59"/>
      <c r="B185" s="52"/>
      <c r="C185" s="52"/>
      <c r="D185" s="52"/>
      <c r="E185" s="57"/>
      <c r="F185" s="57"/>
      <c r="G185" s="57"/>
      <c r="H185" s="57"/>
      <c r="I185" s="57"/>
      <c r="J185" s="52"/>
      <c r="K185" s="52"/>
      <c r="L185" s="52"/>
    </row>
    <row r="186" spans="1:12" ht="15" customHeight="1">
      <c r="A186" s="59"/>
      <c r="B186" s="52"/>
      <c r="C186" s="52"/>
      <c r="D186" s="52"/>
      <c r="E186" s="57"/>
      <c r="F186" s="57"/>
      <c r="G186" s="57"/>
      <c r="H186" s="57"/>
      <c r="I186" s="57"/>
      <c r="J186" s="52"/>
      <c r="K186" s="52"/>
      <c r="L186" s="52"/>
    </row>
    <row r="187" spans="1:12" ht="15" customHeight="1">
      <c r="A187" s="59"/>
      <c r="B187" s="52"/>
      <c r="C187" s="52"/>
      <c r="D187" s="52"/>
      <c r="E187" s="57"/>
      <c r="F187" s="57"/>
      <c r="G187" s="57"/>
      <c r="H187" s="57"/>
      <c r="I187" s="57"/>
      <c r="J187" s="52"/>
      <c r="K187" s="52"/>
      <c r="L187" s="52"/>
    </row>
    <row r="188" spans="1:12" ht="15" customHeight="1">
      <c r="A188" s="59"/>
      <c r="B188" s="52"/>
      <c r="C188" s="52"/>
      <c r="D188" s="52"/>
      <c r="E188" s="57"/>
      <c r="F188" s="57"/>
      <c r="G188" s="57"/>
      <c r="H188" s="57"/>
      <c r="I188" s="57"/>
      <c r="J188" s="52"/>
      <c r="K188" s="52"/>
      <c r="L188" s="52"/>
    </row>
    <row r="189" spans="1:12" ht="15" customHeight="1">
      <c r="A189" s="59"/>
      <c r="B189" s="52"/>
      <c r="C189" s="52"/>
      <c r="D189" s="52"/>
      <c r="E189" s="57"/>
      <c r="F189" s="57"/>
      <c r="G189" s="57"/>
      <c r="H189" s="57"/>
      <c r="I189" s="57"/>
      <c r="J189" s="52"/>
      <c r="K189" s="52"/>
      <c r="L189" s="52"/>
    </row>
    <row r="190" spans="1:12" ht="15" customHeight="1">
      <c r="A190" s="52"/>
      <c r="B190" s="52"/>
      <c r="C190" s="52"/>
      <c r="D190" s="52"/>
      <c r="E190" s="57"/>
      <c r="F190" s="57"/>
      <c r="G190" s="57"/>
      <c r="H190" s="57"/>
      <c r="I190" s="57"/>
      <c r="J190" s="52"/>
      <c r="K190" s="52"/>
      <c r="L190" s="52"/>
    </row>
    <row r="191" spans="1:12" ht="15" customHeight="1">
      <c r="A191" s="51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1:12" ht="1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1:12" ht="1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1:12" ht="1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1:12" ht="1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1:12" ht="15" customHeight="1">
      <c r="A196" s="58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1:12" ht="1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1:12" ht="1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1:12" ht="1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1:12" ht="1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1:12" ht="1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1:12" ht="1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1:12" ht="1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1:12" ht="1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1:12" ht="1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1:12" ht="1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1:12" ht="1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1:12" ht="1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1:12" ht="1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1:12" ht="1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1:12" ht="1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1:12" ht="1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1:12" ht="15" customHeight="1">
      <c r="A213" s="58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1:12" ht="1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1:12" ht="1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1:12" ht="1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1:12" ht="1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1:12" ht="1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1:12" ht="1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1:12" ht="1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</row>
    <row r="221" spans="1:12" ht="1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1:12" ht="1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</row>
    <row r="223" spans="1:12" ht="1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</row>
    <row r="224" spans="1:12" ht="15" customHeight="1">
      <c r="A224" s="51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</row>
    <row r="225" spans="1:12" ht="1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</row>
    <row r="226" spans="1:12" ht="1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</row>
    <row r="227" spans="1:12" ht="1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1:12" ht="1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</row>
    <row r="229" spans="1:12" ht="1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</row>
    <row r="230" spans="1:12" ht="1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</row>
    <row r="231" spans="1:12" ht="1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</row>
    <row r="232" spans="1:12" ht="1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</row>
    <row r="233" spans="1:12" ht="1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</row>
    <row r="234" spans="1:12" ht="15" customHeight="1">
      <c r="A234" s="51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</row>
    <row r="235" spans="1:12" ht="1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</row>
    <row r="236" spans="1:12" ht="1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</row>
    <row r="237" spans="1:12" ht="1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</row>
    <row r="238" spans="1:12" ht="1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</row>
    <row r="239" spans="1:12" ht="1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</row>
    <row r="240" spans="1:12" ht="1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1:12" ht="1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</row>
    <row r="242" spans="1:12" ht="1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1:12" ht="1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</row>
    <row r="244" spans="1:12" ht="1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</row>
    <row r="245" spans="1:12" ht="15" customHeight="1">
      <c r="A245" s="51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</row>
    <row r="246" spans="1:12" ht="1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</row>
    <row r="247" spans="1:12" ht="1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</row>
    <row r="248" spans="1:12" ht="1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</row>
    <row r="249" spans="1:12" ht="1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</row>
    <row r="250" spans="1:12" ht="15" customHeight="1">
      <c r="A250" s="58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</row>
    <row r="251" spans="1:12" ht="1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</row>
    <row r="252" spans="1:12" ht="1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</row>
    <row r="253" spans="1:12" ht="1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</row>
    <row r="254" spans="1:12" ht="15" customHeight="1">
      <c r="A254" s="58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</row>
    <row r="255" spans="1:12" ht="1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</row>
    <row r="256" spans="1:12" ht="1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</row>
    <row r="257" spans="1:12" ht="1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</row>
    <row r="258" spans="1:12" ht="1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</row>
    <row r="259" spans="1:12" ht="15" customHeight="1">
      <c r="A259" s="58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</row>
    <row r="260" spans="1:12" ht="1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</row>
    <row r="261" spans="1:12" ht="1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</row>
    <row r="262" spans="1:12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</row>
    <row r="263" spans="1:12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</row>
    <row r="264" spans="1:12" ht="15">
      <c r="A264" s="51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</row>
    <row r="265" spans="1:12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</row>
    <row r="266" spans="1:12" ht="15">
      <c r="A266" s="58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</row>
    <row r="267" spans="1:12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</row>
    <row r="268" spans="1:12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</row>
    <row r="269" spans="1:12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</row>
    <row r="270" spans="1:12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</row>
    <row r="271" spans="1:12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</row>
    <row r="272" spans="1:12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</row>
    <row r="273" spans="1:12" ht="15">
      <c r="A273" s="59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</row>
    <row r="274" spans="1:12" ht="15">
      <c r="A274" s="59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</row>
    <row r="275" spans="1:12" ht="15">
      <c r="A275" s="59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</row>
    <row r="276" spans="1:12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</row>
    <row r="277" spans="1:12" ht="15">
      <c r="A277" s="58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</row>
    <row r="278" spans="1:12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</row>
    <row r="279" spans="1:12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</row>
    <row r="280" spans="1:12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</row>
    <row r="281" spans="1:12" ht="15">
      <c r="A281" s="58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</row>
    <row r="282" spans="1:12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</row>
    <row r="283" spans="1:12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</row>
    <row r="284" spans="1:12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</row>
    <row r="285" spans="1:12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</row>
    <row r="286" spans="1:12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</row>
    <row r="287" spans="1:12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</row>
    <row r="288" spans="1:12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</row>
    <row r="289" spans="1:12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</row>
    <row r="290" spans="1:12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</row>
    <row r="291" spans="1:12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</row>
    <row r="292" spans="1:12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</row>
    <row r="293" spans="1:12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</row>
    <row r="294" spans="1:12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</row>
    <row r="295" spans="1:12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</row>
    <row r="296" spans="1:12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</row>
    <row r="297" spans="1:12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</row>
    <row r="298" spans="1:12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</row>
    <row r="299" spans="1:12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</row>
    <row r="300" spans="1:12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</row>
    <row r="301" spans="1:12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</row>
    <row r="302" spans="1:12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</row>
    <row r="303" spans="1:12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</row>
    <row r="304" spans="1:12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</row>
    <row r="305" spans="1:12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</row>
    <row r="306" spans="1:12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</row>
    <row r="307" spans="1:12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</row>
    <row r="308" spans="1:12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</row>
    <row r="309" spans="1:12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</row>
    <row r="310" spans="1:12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</row>
    <row r="311" spans="1:12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</row>
    <row r="312" spans="1:12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</row>
    <row r="313" spans="1:12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</row>
    <row r="314" spans="1:12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</row>
    <row r="315" spans="1:12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</row>
    <row r="316" spans="1:12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</row>
    <row r="317" spans="1:12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</row>
    <row r="318" spans="1:12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</row>
    <row r="319" spans="1:12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</row>
    <row r="320" spans="1:12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</row>
    <row r="321" spans="1:12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</row>
    <row r="322" spans="1:12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</row>
    <row r="323" spans="1:12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</row>
    <row r="324" spans="1:12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</row>
    <row r="325" spans="1:12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</row>
    <row r="326" spans="1:12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</row>
    <row r="327" spans="1:12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</row>
    <row r="328" spans="1:12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</row>
    <row r="329" spans="1:12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</row>
    <row r="330" spans="1:12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</row>
    <row r="331" spans="1:12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</row>
    <row r="332" spans="1:12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</row>
    <row r="333" spans="1:12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</row>
    <row r="334" spans="1:12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</row>
    <row r="335" spans="1:12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</row>
    <row r="336" spans="1:12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</row>
    <row r="337" spans="1:12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</row>
    <row r="338" spans="1:12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</row>
    <row r="339" spans="1:12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</row>
    <row r="340" spans="1:12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</row>
    <row r="341" spans="1:12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</row>
    <row r="342" spans="1:12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</row>
    <row r="343" spans="1:12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</row>
    <row r="344" spans="1:12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</row>
    <row r="345" spans="1:12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</row>
    <row r="346" spans="1:12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</row>
    <row r="347" spans="1:12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</row>
    <row r="348" spans="1:12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</row>
    <row r="349" spans="1:12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</row>
    <row r="350" spans="1:12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</row>
    <row r="351" spans="1:12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</row>
    <row r="352" spans="1:12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</row>
    <row r="353" spans="1:12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</row>
    <row r="354" spans="1:12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</row>
    <row r="355" spans="1:12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</row>
    <row r="356" spans="1:12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</row>
    <row r="357" spans="1:12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</row>
    <row r="358" spans="1:12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</row>
    <row r="359" spans="1:12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</row>
    <row r="360" spans="1:12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</row>
    <row r="361" spans="1:12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</row>
    <row r="362" spans="1:12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</row>
    <row r="363" spans="1:12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</row>
    <row r="364" spans="1:12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</row>
    <row r="365" spans="1:12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</row>
    <row r="366" spans="1:12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</row>
    <row r="367" spans="1:12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</row>
    <row r="368" spans="1:12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</row>
    <row r="369" spans="1:12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</row>
    <row r="370" spans="1:12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</row>
    <row r="371" spans="1:12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</row>
    <row r="372" spans="1:12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</row>
    <row r="373" spans="1:12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</row>
    <row r="374" spans="1:12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</row>
    <row r="375" spans="1:12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</row>
    <row r="376" spans="1:12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</row>
    <row r="377" spans="1:12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</row>
    <row r="378" spans="1:12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</row>
    <row r="379" spans="1:12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</row>
    <row r="380" spans="1:12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</row>
    <row r="381" spans="1:12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</row>
    <row r="382" spans="1:12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</row>
    <row r="383" spans="1:12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</row>
    <row r="384" spans="1:12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</row>
    <row r="385" spans="1:12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</row>
    <row r="386" spans="1:12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</row>
    <row r="387" spans="1:12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</row>
    <row r="388" spans="1:12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</row>
    <row r="389" spans="1:12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</row>
    <row r="390" spans="1:12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</row>
    <row r="391" spans="1:12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</row>
    <row r="392" spans="1:12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</row>
    <row r="393" spans="1:12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</row>
    <row r="394" spans="1:12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</row>
    <row r="395" spans="1:12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</row>
    <row r="396" spans="1:12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</row>
    <row r="397" spans="1:12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</row>
    <row r="398" spans="1:12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</row>
    <row r="399" spans="1:12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</row>
    <row r="400" spans="1:12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</row>
    <row r="401" spans="1:12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</row>
    <row r="402" spans="1:12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</row>
    <row r="403" spans="1:12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</row>
    <row r="404" spans="1:12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</row>
    <row r="405" spans="1:12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</row>
    <row r="406" spans="1:12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</row>
    <row r="407" spans="1:12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</row>
    <row r="408" spans="1:12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</row>
    <row r="409" spans="1:12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</row>
    <row r="410" spans="1:12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</row>
    <row r="411" spans="1:12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</row>
    <row r="412" spans="1:12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</row>
    <row r="413" spans="1:12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</row>
    <row r="414" spans="1:12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</row>
    <row r="415" spans="1:12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</row>
    <row r="416" spans="1:12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</row>
    <row r="417" spans="1:12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</row>
    <row r="418" spans="1:12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</row>
    <row r="419" spans="1:12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</row>
    <row r="420" spans="1:12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</row>
    <row r="421" spans="1:12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</row>
    <row r="422" spans="1:12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</row>
    <row r="423" spans="1:12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</row>
    <row r="424" spans="1:12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</row>
    <row r="425" spans="1:12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</row>
    <row r="426" spans="1:12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</row>
    <row r="427" spans="1:12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</row>
    <row r="428" spans="1:12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</row>
    <row r="429" spans="1:12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</row>
    <row r="430" spans="1:12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</row>
    <row r="431" spans="1:12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</row>
    <row r="432" spans="1:12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</row>
    <row r="433" spans="1:12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</row>
    <row r="434" spans="1:12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</row>
    <row r="435" spans="1:12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</row>
    <row r="436" spans="1:12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</row>
    <row r="437" spans="1:12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</row>
    <row r="438" spans="1:12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</row>
    <row r="439" spans="1:12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</row>
    <row r="440" spans="1:12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</row>
    <row r="441" spans="1:12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</row>
    <row r="442" spans="1:12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</row>
    <row r="443" spans="1:12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</row>
    <row r="444" spans="1:12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</row>
    <row r="445" spans="1:12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</row>
    <row r="446" spans="1:12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</row>
    <row r="447" spans="1:12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</row>
    <row r="448" spans="1:12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</row>
    <row r="449" spans="1:12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</row>
    <row r="450" spans="1:12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</row>
    <row r="451" spans="1:12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</row>
    <row r="452" spans="1:12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</row>
    <row r="453" spans="1:12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</row>
    <row r="454" spans="1:12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</row>
    <row r="455" spans="1:12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</row>
    <row r="456" spans="1:12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</row>
    <row r="457" spans="1:12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</row>
    <row r="458" spans="1:12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</row>
    <row r="459" spans="1:12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</row>
    <row r="460" spans="1:12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</row>
    <row r="461" spans="1:12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</row>
    <row r="462" spans="1:12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</row>
    <row r="463" spans="1:12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</row>
    <row r="464" spans="1:12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</row>
    <row r="465" spans="1:12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</row>
    <row r="466" spans="1:12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</row>
    <row r="467" spans="1:12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</row>
    <row r="468" spans="1:12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</row>
    <row r="469" spans="1:12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</row>
    <row r="470" spans="1:12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</row>
    <row r="471" spans="1:12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</row>
    <row r="472" spans="1:12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</row>
    <row r="473" spans="1:12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</row>
    <row r="474" spans="1:12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</row>
    <row r="475" spans="1:12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</row>
    <row r="476" spans="1:12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</row>
    <row r="477" spans="1:12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</row>
    <row r="478" spans="1:12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</row>
    <row r="479" spans="1:12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</row>
    <row r="480" spans="1:12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</row>
    <row r="481" spans="1:12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</row>
    <row r="482" spans="1:12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</row>
    <row r="483" spans="1:12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</row>
    <row r="484" spans="1:12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</row>
  </sheetData>
  <sheetProtection/>
  <printOptions/>
  <pageMargins left="0.31" right="0.25" top="0.25" bottom="0.54" header="0.25" footer="0.56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247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3" width="3.7109375" style="49" customWidth="1"/>
    <col min="4" max="4" width="96.28125" style="49" customWidth="1"/>
    <col min="5" max="5" width="12.57421875" style="49" customWidth="1"/>
    <col min="6" max="6" width="24.28125" style="49" customWidth="1"/>
    <col min="7" max="7" width="17.140625" style="49" customWidth="1"/>
    <col min="8" max="8" width="16.7109375" style="49" customWidth="1"/>
    <col min="9" max="9" width="6.421875" style="49" customWidth="1"/>
    <col min="10" max="16384" width="9.140625" style="49" customWidth="1"/>
  </cols>
  <sheetData>
    <row r="1" ht="15"/>
    <row r="2" ht="15"/>
    <row r="3" ht="9.75" customHeight="1"/>
    <row r="4" spans="1:9" ht="9" customHeight="1">
      <c r="A4" s="50"/>
      <c r="B4" s="50"/>
      <c r="C4" s="50"/>
      <c r="D4" s="50"/>
      <c r="E4" s="52"/>
      <c r="F4" s="51"/>
      <c r="G4" s="52"/>
      <c r="H4" s="52"/>
      <c r="I4" s="52"/>
    </row>
    <row r="5" ht="15" customHeight="1"/>
    <row r="6" ht="15" customHeight="1">
      <c r="A6" s="51" t="s">
        <v>132</v>
      </c>
    </row>
    <row r="7" ht="15" customHeight="1"/>
    <row r="8" spans="1:12" ht="15" customHeight="1">
      <c r="A8" s="52" t="s">
        <v>373</v>
      </c>
      <c r="B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5" customHeight="1">
      <c r="A9" s="52" t="s">
        <v>422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5" customHeight="1">
      <c r="A10" s="52" t="s">
        <v>316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5" customHeight="1">
      <c r="A11" s="52" t="s">
        <v>456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5" customHeight="1">
      <c r="A12" s="61" t="s">
        <v>364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" customHeight="1">
      <c r="A13" s="52" t="s">
        <v>315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5" customHeight="1">
      <c r="A15" s="51" t="s">
        <v>431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5" customHeight="1">
      <c r="A17" s="52" t="s">
        <v>352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5" customHeight="1">
      <c r="A18" s="52" t="s">
        <v>177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5" customHeight="1">
      <c r="A19" s="52" t="s">
        <v>497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5" customHeight="1">
      <c r="A20" s="52" t="s">
        <v>278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5" customHeight="1">
      <c r="A22" s="52" t="s">
        <v>387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5" customHeight="1">
      <c r="A23" s="52" t="s">
        <v>279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5" customHeight="1">
      <c r="A24" s="52" t="s">
        <v>280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5" customHeight="1">
      <c r="A26" s="52" t="s">
        <v>318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5" customHeight="1">
      <c r="A27" s="52" t="s">
        <v>484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5" customHeight="1">
      <c r="A28" s="52" t="s">
        <v>28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5" customHeight="1">
      <c r="A30" s="52" t="s">
        <v>480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5" customHeight="1">
      <c r="A31" s="52" t="s">
        <v>48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15" customHeight="1">
      <c r="A33" s="51" t="s">
        <v>116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5" customHeight="1">
      <c r="A35" s="52" t="s">
        <v>363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5" customHeight="1">
      <c r="A36" s="52" t="s">
        <v>282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5" customHeight="1">
      <c r="A37" s="52" t="s">
        <v>91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15" customHeight="1">
      <c r="A38" s="52" t="s">
        <v>125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5" customHeight="1">
      <c r="A40" s="58" t="s">
        <v>133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5" customHeight="1">
      <c r="A42" s="52" t="s">
        <v>130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5" customHeight="1">
      <c r="A43" s="52" t="s">
        <v>385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5" customHeight="1">
      <c r="A45" s="52" t="s">
        <v>434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5" customHeight="1">
      <c r="A46" s="52" t="s">
        <v>258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15" customHeight="1">
      <c r="A47" s="52" t="s">
        <v>207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5" customHeight="1">
      <c r="A48" s="52" t="s">
        <v>485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5" customHeight="1">
      <c r="A49" s="52" t="s">
        <v>492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5">
      <c r="A51" s="5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5">
      <c r="A58" s="58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1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ht="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5">
      <c r="A69" s="58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5">
      <c r="A70" s="51"/>
      <c r="B70" s="52"/>
      <c r="C70" s="52"/>
      <c r="D70" s="51"/>
      <c r="E70" s="52"/>
      <c r="F70" s="52"/>
      <c r="G70" s="52"/>
      <c r="H70" s="52"/>
      <c r="I70" s="52"/>
      <c r="J70" s="52"/>
      <c r="K70" s="52"/>
      <c r="L70" s="52"/>
    </row>
    <row r="71" spans="1:12" ht="15">
      <c r="A71" s="52"/>
      <c r="B71" s="52"/>
      <c r="C71" s="52"/>
      <c r="D71" s="51"/>
      <c r="E71" s="52"/>
      <c r="F71" s="52"/>
      <c r="G71" s="52"/>
      <c r="H71" s="52"/>
      <c r="I71" s="52"/>
      <c r="J71" s="52"/>
      <c r="K71" s="52"/>
      <c r="L71" s="52"/>
    </row>
    <row r="72" spans="1:12" ht="15">
      <c r="A72" s="52"/>
      <c r="B72" s="52"/>
      <c r="C72" s="52"/>
      <c r="D72" s="51"/>
      <c r="E72" s="52"/>
      <c r="F72" s="52"/>
      <c r="G72" s="52"/>
      <c r="H72" s="52"/>
      <c r="I72" s="52"/>
      <c r="J72" s="52"/>
      <c r="K72" s="52"/>
      <c r="L72" s="52"/>
    </row>
    <row r="73" spans="1:12" ht="15">
      <c r="A73" s="51"/>
      <c r="B73" s="52"/>
      <c r="C73" s="52"/>
      <c r="D73" s="51"/>
      <c r="E73" s="52"/>
      <c r="F73" s="52"/>
      <c r="G73" s="52"/>
      <c r="H73" s="52"/>
      <c r="I73" s="52"/>
      <c r="J73" s="52"/>
      <c r="K73" s="52"/>
      <c r="L73" s="52"/>
    </row>
    <row r="74" spans="1:12" ht="1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15">
      <c r="A83" s="58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5">
      <c r="A89" s="51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5">
      <c r="A94" s="51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5">
      <c r="A96" s="58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5">
      <c r="A103" s="58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ht="15">
      <c r="A109" s="58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5">
      <c r="A124" s="51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5">
      <c r="A129" s="59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ht="15">
      <c r="A130" s="59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5">
      <c r="A131" s="59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5">
      <c r="A132" s="59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5">
      <c r="A133" s="59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15">
      <c r="A134" s="59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5">
      <c r="A135" s="59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5">
      <c r="A136" s="59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ht="15">
      <c r="A137" s="59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ht="15">
      <c r="A139" s="51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5">
      <c r="A144" s="58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2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1:12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1:12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1:12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1:12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1:12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1:12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1:12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ht="15">
      <c r="A161" s="58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1:12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1:12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12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1:12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1:12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ht="15">
      <c r="A172" s="51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1:12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1:12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1:12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1:12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1:12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1:12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1:12" ht="15">
      <c r="A182" s="51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1:12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1:12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1:12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1:12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1:12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1:12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1:12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1:12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1:12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1:12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1:12" ht="15">
      <c r="A193" s="51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1:12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1:12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1:12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1:12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1:12" ht="15">
      <c r="A198" s="58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1:12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1:12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1:12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1:12" ht="15">
      <c r="A202" s="58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1:12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1:12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1:12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1:12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1:12" ht="15">
      <c r="A207" s="58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1:12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1:12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1:12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1:12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1:12" ht="15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1:12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1:12" ht="15">
      <c r="A214" s="58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1:4" ht="15">
      <c r="A215" s="52"/>
      <c r="B215" s="52"/>
      <c r="C215" s="52"/>
      <c r="D215" s="52"/>
    </row>
    <row r="216" spans="1:4" ht="15">
      <c r="A216" s="52"/>
      <c r="B216" s="52"/>
      <c r="C216" s="52"/>
      <c r="D216" s="52"/>
    </row>
    <row r="217" spans="1:4" ht="15">
      <c r="A217" s="52"/>
      <c r="B217" s="52"/>
      <c r="C217" s="52"/>
      <c r="D217" s="52"/>
    </row>
    <row r="218" spans="1:4" ht="15">
      <c r="A218" s="52"/>
      <c r="B218" s="52"/>
      <c r="C218" s="52"/>
      <c r="D218" s="52"/>
    </row>
    <row r="219" spans="1:4" ht="15">
      <c r="A219" s="52"/>
      <c r="B219" s="52"/>
      <c r="C219" s="52"/>
      <c r="D219" s="52"/>
    </row>
    <row r="220" spans="1:4" ht="15">
      <c r="A220" s="52"/>
      <c r="B220" s="52"/>
      <c r="C220" s="52"/>
      <c r="D220" s="52"/>
    </row>
    <row r="221" spans="1:4" ht="15">
      <c r="A221" s="59"/>
      <c r="B221" s="52"/>
      <c r="C221" s="52"/>
      <c r="D221" s="52"/>
    </row>
    <row r="222" spans="1:4" ht="15">
      <c r="A222" s="59"/>
      <c r="B222" s="52"/>
      <c r="C222" s="52"/>
      <c r="D222" s="52"/>
    </row>
    <row r="223" spans="1:4" ht="15">
      <c r="A223" s="59"/>
      <c r="B223" s="52"/>
      <c r="C223" s="52"/>
      <c r="D223" s="52"/>
    </row>
    <row r="224" spans="1:4" ht="15">
      <c r="A224" s="52"/>
      <c r="B224" s="52"/>
      <c r="C224" s="52"/>
      <c r="D224" s="52"/>
    </row>
    <row r="225" spans="1:4" ht="15">
      <c r="A225" s="58"/>
      <c r="B225" s="52"/>
      <c r="C225" s="52"/>
      <c r="D225" s="52"/>
    </row>
    <row r="226" spans="1:4" ht="15">
      <c r="A226" s="52"/>
      <c r="B226" s="52"/>
      <c r="C226" s="52"/>
      <c r="D226" s="52"/>
    </row>
    <row r="227" spans="1:4" ht="15">
      <c r="A227" s="52"/>
      <c r="B227" s="52"/>
      <c r="C227" s="52"/>
      <c r="D227" s="52"/>
    </row>
    <row r="228" spans="1:4" ht="15">
      <c r="A228" s="52"/>
      <c r="B228" s="52"/>
      <c r="C228" s="52"/>
      <c r="D228" s="52"/>
    </row>
    <row r="229" spans="1:4" ht="15">
      <c r="A229" s="58"/>
      <c r="B229" s="52"/>
      <c r="C229" s="52"/>
      <c r="D229" s="52"/>
    </row>
    <row r="230" spans="1:4" ht="15">
      <c r="A230" s="52"/>
      <c r="B230" s="52"/>
      <c r="C230" s="52"/>
      <c r="D230" s="52"/>
    </row>
    <row r="231" spans="1:4" ht="15">
      <c r="A231" s="52"/>
      <c r="B231" s="52"/>
      <c r="C231" s="52"/>
      <c r="D231" s="52"/>
    </row>
    <row r="232" spans="1:4" ht="15">
      <c r="A232" s="52"/>
      <c r="B232" s="52"/>
      <c r="C232" s="52"/>
      <c r="D232" s="52"/>
    </row>
    <row r="233" spans="1:4" ht="15">
      <c r="A233" s="52"/>
      <c r="B233" s="52"/>
      <c r="C233" s="52"/>
      <c r="D233" s="52"/>
    </row>
    <row r="234" spans="1:4" ht="15">
      <c r="A234" s="52"/>
      <c r="B234" s="52"/>
      <c r="C234" s="52"/>
      <c r="D234" s="52"/>
    </row>
    <row r="235" spans="1:4" ht="15">
      <c r="A235" s="52"/>
      <c r="B235" s="52"/>
      <c r="C235" s="52"/>
      <c r="D235" s="52"/>
    </row>
    <row r="236" spans="1:4" ht="15">
      <c r="A236" s="52"/>
      <c r="B236" s="52"/>
      <c r="C236" s="52"/>
      <c r="D236" s="52"/>
    </row>
    <row r="237" spans="1:4" ht="15">
      <c r="A237" s="52"/>
      <c r="B237" s="52"/>
      <c r="C237" s="52"/>
      <c r="D237" s="52"/>
    </row>
    <row r="238" spans="1:4" ht="15">
      <c r="A238" s="52"/>
      <c r="B238" s="52"/>
      <c r="C238" s="52"/>
      <c r="D238" s="52"/>
    </row>
    <row r="239" spans="1:4" ht="15">
      <c r="A239" s="52"/>
      <c r="B239" s="52"/>
      <c r="C239" s="52"/>
      <c r="D239" s="52"/>
    </row>
    <row r="240" spans="1:4" ht="15">
      <c r="A240" s="52"/>
      <c r="B240" s="52"/>
      <c r="C240" s="52"/>
      <c r="D240" s="52"/>
    </row>
    <row r="241" spans="1:4" ht="15">
      <c r="A241" s="52"/>
      <c r="B241" s="52"/>
      <c r="C241" s="52"/>
      <c r="D241" s="52"/>
    </row>
    <row r="242" spans="1:4" ht="15">
      <c r="A242" s="52"/>
      <c r="B242" s="52"/>
      <c r="C242" s="52"/>
      <c r="D242" s="52"/>
    </row>
    <row r="243" spans="1:4" ht="15">
      <c r="A243" s="52"/>
      <c r="B243" s="52"/>
      <c r="C243" s="52"/>
      <c r="D243" s="52"/>
    </row>
    <row r="244" spans="1:4" ht="15">
      <c r="A244" s="52"/>
      <c r="B244" s="52"/>
      <c r="C244" s="52"/>
      <c r="D244" s="52"/>
    </row>
    <row r="245" spans="1:4" ht="15">
      <c r="A245" s="52"/>
      <c r="B245" s="52"/>
      <c r="C245" s="52"/>
      <c r="D245" s="52"/>
    </row>
    <row r="246" spans="1:4" ht="15">
      <c r="A246" s="52"/>
      <c r="B246" s="52"/>
      <c r="C246" s="52"/>
      <c r="D246" s="52"/>
    </row>
    <row r="247" spans="1:4" ht="15">
      <c r="A247" s="52"/>
      <c r="B247" s="52"/>
      <c r="C247" s="52"/>
      <c r="D247" s="52"/>
    </row>
  </sheetData>
  <sheetProtection/>
  <printOptions/>
  <pageMargins left="0.34" right="0.33" top="0.25" bottom="0.76" header="0.25" footer="0.73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411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2" width="3.7109375" style="49" customWidth="1"/>
    <col min="3" max="3" width="15.00390625" style="49" customWidth="1"/>
    <col min="4" max="4" width="84.57421875" style="49" customWidth="1"/>
    <col min="5" max="5" width="12.57421875" style="49" customWidth="1"/>
    <col min="6" max="6" width="24.28125" style="49" customWidth="1"/>
    <col min="7" max="7" width="17.140625" style="49" customWidth="1"/>
    <col min="8" max="8" width="16.7109375" style="49" customWidth="1"/>
    <col min="9" max="9" width="6.421875" style="49" customWidth="1"/>
    <col min="10" max="16384" width="9.140625" style="49" customWidth="1"/>
  </cols>
  <sheetData>
    <row r="1" ht="15"/>
    <row r="2" ht="15"/>
    <row r="3" ht="9.75" customHeight="1"/>
    <row r="4" spans="1:9" ht="9" customHeight="1">
      <c r="A4" s="50"/>
      <c r="B4" s="50"/>
      <c r="C4" s="50"/>
      <c r="D4" s="50"/>
      <c r="E4" s="52"/>
      <c r="F4" s="51"/>
      <c r="G4" s="52"/>
      <c r="H4" s="52"/>
      <c r="I4" s="52"/>
    </row>
    <row r="5" spans="1:9" ht="15" customHeight="1">
      <c r="A5" s="52"/>
      <c r="B5" s="52"/>
      <c r="C5" s="52"/>
      <c r="D5" s="52"/>
      <c r="E5" s="52"/>
      <c r="F5" s="51"/>
      <c r="G5" s="52"/>
      <c r="H5" s="52"/>
      <c r="I5" s="52"/>
    </row>
    <row r="6" ht="15" customHeight="1">
      <c r="A6" s="51" t="s">
        <v>52</v>
      </c>
    </row>
    <row r="7" spans="1:4" ht="15" customHeight="1">
      <c r="A7" s="58" t="s">
        <v>134</v>
      </c>
      <c r="B7" s="52"/>
      <c r="C7" s="52"/>
      <c r="D7" s="52"/>
    </row>
    <row r="8" spans="1:12" ht="1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5" customHeight="1">
      <c r="A9" s="52" t="s">
        <v>126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5" customHeight="1">
      <c r="A10" s="52" t="s">
        <v>127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5" customHeight="1">
      <c r="A11" s="52" t="s">
        <v>513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5" customHeight="1">
      <c r="A12" s="52" t="s">
        <v>59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" customHeight="1">
      <c r="A14" s="58" t="s">
        <v>135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" customHeight="1">
      <c r="A16" s="52" t="s">
        <v>508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5" customHeight="1">
      <c r="A17" s="52" t="s">
        <v>205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5" customHeight="1">
      <c r="A18" s="52" t="s">
        <v>493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5" customHeight="1">
      <c r="A19" s="52" t="s">
        <v>414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5" customHeight="1">
      <c r="A21" s="52" t="s">
        <v>468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5" customHeight="1">
      <c r="A22" s="52" t="s">
        <v>219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5" customHeight="1">
      <c r="A23" s="52" t="s">
        <v>416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5" customHeight="1">
      <c r="A24" s="52" t="s">
        <v>136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5" customHeight="1">
      <c r="A25" s="58" t="s">
        <v>137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5" customHeight="1">
      <c r="A26" s="51"/>
      <c r="B26" s="52"/>
      <c r="C26" s="52"/>
      <c r="D26" s="51"/>
      <c r="E26" s="52"/>
      <c r="F26" s="52"/>
      <c r="G26" s="52"/>
      <c r="H26" s="52"/>
      <c r="I26" s="52"/>
      <c r="J26" s="52"/>
      <c r="K26" s="52"/>
      <c r="L26" s="52"/>
    </row>
    <row r="27" spans="1:12" ht="15" customHeight="1">
      <c r="A27" s="52" t="s">
        <v>89</v>
      </c>
      <c r="B27" s="52"/>
      <c r="C27" s="52"/>
      <c r="D27" s="51"/>
      <c r="E27" s="52"/>
      <c r="F27" s="52"/>
      <c r="G27" s="52"/>
      <c r="H27" s="52"/>
      <c r="I27" s="52"/>
      <c r="J27" s="52"/>
      <c r="K27" s="52"/>
      <c r="L27" s="52"/>
    </row>
    <row r="28" spans="1:12" ht="15" customHeight="1">
      <c r="A28" s="52" t="s">
        <v>44</v>
      </c>
      <c r="B28" s="52"/>
      <c r="C28" s="52"/>
      <c r="D28" s="51"/>
      <c r="E28" s="52"/>
      <c r="F28" s="52"/>
      <c r="G28" s="52"/>
      <c r="H28" s="52"/>
      <c r="I28" s="52"/>
      <c r="J28" s="52"/>
      <c r="K28" s="52"/>
      <c r="L28" s="52"/>
    </row>
    <row r="29" spans="1:12" ht="15" customHeight="1">
      <c r="A29" s="52"/>
      <c r="B29" s="52"/>
      <c r="C29" s="52"/>
      <c r="D29" s="51"/>
      <c r="E29" s="52"/>
      <c r="F29" s="52"/>
      <c r="G29" s="52"/>
      <c r="H29" s="52"/>
      <c r="I29" s="52"/>
      <c r="J29" s="52"/>
      <c r="K29" s="52"/>
      <c r="L29" s="52"/>
    </row>
    <row r="30" spans="1:12" ht="15" customHeight="1">
      <c r="A30" s="52" t="s">
        <v>76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5" customHeight="1">
      <c r="A31" s="52" t="s">
        <v>167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5" customHeight="1">
      <c r="A32" s="52" t="s">
        <v>386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15" customHeight="1">
      <c r="A33" s="52" t="s">
        <v>222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5" customHeight="1">
      <c r="A35" s="52" t="s">
        <v>257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5" customHeight="1">
      <c r="A36" s="52" t="s">
        <v>242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5" customHeight="1">
      <c r="A37" s="52" t="s">
        <v>243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1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5" customHeight="1">
      <c r="A39" s="58" t="s">
        <v>124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5" customHeight="1">
      <c r="A40" s="58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5" customHeight="1">
      <c r="A41" s="52" t="s">
        <v>332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5" customHeight="1">
      <c r="A42" s="88" t="s">
        <v>355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5" customHeight="1">
      <c r="A44" s="58" t="s">
        <v>474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5" customHeight="1">
      <c r="A46" s="52" t="s">
        <v>244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15" customHeight="1">
      <c r="A47" s="52" t="s">
        <v>84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5" customHeight="1">
      <c r="A48" s="52" t="s">
        <v>506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5" customHeight="1">
      <c r="A49" s="52" t="s">
        <v>281</v>
      </c>
      <c r="B49" s="52"/>
      <c r="C49" s="52"/>
      <c r="D49" s="52"/>
      <c r="E49" s="52"/>
      <c r="F49" s="52"/>
      <c r="G49" s="39"/>
      <c r="H49" s="39"/>
      <c r="I49" s="52"/>
      <c r="J49" s="52"/>
      <c r="K49" s="52"/>
      <c r="L49" s="52"/>
    </row>
    <row r="50" spans="1:12" ht="15" customHeight="1">
      <c r="A50" s="51"/>
      <c r="B50" s="52"/>
      <c r="C50" s="52"/>
      <c r="D50" s="52"/>
      <c r="E50" s="52"/>
      <c r="F50" s="52"/>
      <c r="G50" s="53"/>
      <c r="H50" s="39"/>
      <c r="I50" s="52"/>
      <c r="J50" s="52"/>
      <c r="K50" s="52"/>
      <c r="L50" s="52"/>
    </row>
    <row r="51" spans="1:12" ht="15" customHeight="1">
      <c r="A51" s="52" t="s">
        <v>209</v>
      </c>
      <c r="B51" s="52"/>
      <c r="C51" s="52"/>
      <c r="D51" s="52" t="s">
        <v>212</v>
      </c>
      <c r="E51" s="52"/>
      <c r="F51" s="52"/>
      <c r="G51" s="54"/>
      <c r="H51" s="55"/>
      <c r="I51" s="52"/>
      <c r="J51" s="52"/>
      <c r="K51" s="52"/>
      <c r="L51" s="52"/>
    </row>
    <row r="52" spans="1:12" ht="15" customHeight="1">
      <c r="A52" s="52" t="s">
        <v>210</v>
      </c>
      <c r="B52" s="52"/>
      <c r="C52" s="52"/>
      <c r="D52" s="52" t="s">
        <v>213</v>
      </c>
      <c r="E52" s="52"/>
      <c r="F52" s="52"/>
      <c r="G52" s="54"/>
      <c r="H52" s="55"/>
      <c r="I52" s="52"/>
      <c r="J52" s="52"/>
      <c r="K52" s="52"/>
      <c r="L52" s="52"/>
    </row>
    <row r="53" spans="1:12" ht="15" customHeight="1">
      <c r="A53" s="52" t="s">
        <v>211</v>
      </c>
      <c r="B53" s="52"/>
      <c r="C53" s="52"/>
      <c r="D53" s="52" t="s">
        <v>214</v>
      </c>
      <c r="E53" s="52"/>
      <c r="F53" s="52"/>
      <c r="G53" s="54"/>
      <c r="H53" s="55"/>
      <c r="I53" s="52"/>
      <c r="J53" s="52"/>
      <c r="K53" s="52"/>
      <c r="L53" s="52"/>
    </row>
    <row r="54" spans="1:12" ht="15" customHeight="1">
      <c r="A54" s="52"/>
      <c r="B54" s="52"/>
      <c r="C54" s="52"/>
      <c r="D54" s="52"/>
      <c r="E54" s="52"/>
      <c r="F54" s="52"/>
      <c r="G54" s="54"/>
      <c r="H54" s="55"/>
      <c r="I54" s="52"/>
      <c r="J54" s="52"/>
      <c r="K54" s="52"/>
      <c r="L54" s="52"/>
    </row>
    <row r="55" spans="1:12" ht="15" customHeight="1">
      <c r="A55" s="51"/>
      <c r="B55" s="52"/>
      <c r="C55" s="52"/>
      <c r="D55" s="52"/>
      <c r="E55" s="52"/>
      <c r="F55" s="52"/>
      <c r="G55" s="39"/>
      <c r="H55" s="56"/>
      <c r="I55" s="52"/>
      <c r="J55" s="52"/>
      <c r="K55" s="52"/>
      <c r="L55" s="52"/>
    </row>
    <row r="56" spans="1:12" ht="15" customHeight="1">
      <c r="A56" s="52"/>
      <c r="B56" s="52"/>
      <c r="C56" s="52"/>
      <c r="D56" s="52"/>
      <c r="E56" s="52"/>
      <c r="F56" s="52"/>
      <c r="G56" s="54"/>
      <c r="H56" s="55"/>
      <c r="I56" s="52"/>
      <c r="J56" s="52"/>
      <c r="K56" s="52"/>
      <c r="L56" s="52"/>
    </row>
    <row r="57" spans="1:12" ht="15" customHeight="1">
      <c r="A57" s="58"/>
      <c r="B57" s="52"/>
      <c r="C57" s="52"/>
      <c r="D57" s="52"/>
      <c r="E57" s="52"/>
      <c r="F57" s="52"/>
      <c r="G57" s="54"/>
      <c r="H57" s="55"/>
      <c r="I57" s="52"/>
      <c r="J57" s="52"/>
      <c r="K57" s="52"/>
      <c r="L57" s="52"/>
    </row>
    <row r="58" spans="1:12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ht="1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5" customHeight="1">
      <c r="A64" s="58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ht="1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ht="1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5" customHeight="1">
      <c r="A70" s="58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1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ht="1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1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ht="1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ht="1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1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ht="15" customHeight="1">
      <c r="A85" s="51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1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ht="1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5" customHeight="1">
      <c r="A90" s="59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5" customHeight="1">
      <c r="A91" s="59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5" customHeight="1">
      <c r="A92" s="59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5" customHeight="1">
      <c r="A93" s="59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5" customHeight="1">
      <c r="A94" s="59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15" customHeight="1">
      <c r="A95" s="59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5" customHeight="1">
      <c r="A96" s="59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5" customHeight="1">
      <c r="A97" s="59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5" customHeight="1">
      <c r="A98" s="59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5" customHeight="1">
      <c r="A100" s="51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1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ht="15" customHeight="1">
      <c r="A105" s="58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ht="1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ht="1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ht="1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ht="1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ht="1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ht="1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ht="1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1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ht="1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ht="1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ht="1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1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5" customHeight="1">
      <c r="A122" s="58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1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1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ht="1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1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ht="1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5" customHeight="1">
      <c r="A133" s="51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1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ht="1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ht="1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ht="1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ht="1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15" customHeight="1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ht="1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ht="1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2" ht="1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1:12" ht="1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ht="1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ht="1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1:12" ht="1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1:12" ht="1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1:12" ht="1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1:12" ht="15" customHeight="1">
      <c r="A154" s="51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ht="1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ht="1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1:12" ht="1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ht="1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ht="15" customHeight="1">
      <c r="A159" s="58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1:12" ht="1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ht="1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ht="1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1:12" ht="15" customHeight="1">
      <c r="A163" s="58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ht="1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ht="1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1:12" ht="1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12" ht="1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ht="15" customHeight="1">
      <c r="A168" s="58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1:12" ht="1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1:12" ht="1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ht="1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ht="1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ht="15" customHeight="1">
      <c r="A173" s="51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ht="1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1:12" ht="15" customHeight="1">
      <c r="A175" s="58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1:12" ht="1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1:12" ht="1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1:12" ht="1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1:12" ht="1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ht="1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1:12" ht="1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1:12" ht="15" customHeight="1">
      <c r="A182" s="59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1:12" ht="15" customHeight="1">
      <c r="A183" s="59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1:12" ht="15" customHeight="1">
      <c r="A184" s="59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1:12" ht="1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1:12" ht="15" customHeight="1">
      <c r="A186" s="58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1:12" ht="1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1:12" ht="1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1:12" ht="15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1:12" ht="15" customHeight="1">
      <c r="A190" s="58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1:12" ht="1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1:12" ht="1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1:12" ht="1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1:12" ht="1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1:12" ht="1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1:12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1:12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1:12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1:12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1:12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1:12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1:12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1:12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1:12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1:12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1:12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1:12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1:12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1:12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1:12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1:12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1:12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1:12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1:12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1:12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1:12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1:12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1:12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1:12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1:12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</row>
    <row r="221" spans="1:12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1:12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</row>
    <row r="223" spans="1:12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</row>
    <row r="224" spans="1:12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</row>
    <row r="225" spans="1:12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</row>
    <row r="226" spans="1:12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</row>
    <row r="227" spans="1:12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1:12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</row>
    <row r="229" spans="1:12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</row>
    <row r="230" spans="1:12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</row>
    <row r="231" spans="1:12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</row>
    <row r="232" spans="1:12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</row>
    <row r="233" spans="1:12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</row>
    <row r="234" spans="1:12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</row>
    <row r="235" spans="1:12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</row>
    <row r="236" spans="1:12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</row>
    <row r="237" spans="1:12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</row>
    <row r="238" spans="1:12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</row>
    <row r="239" spans="1:12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</row>
    <row r="240" spans="1:12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1:12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</row>
    <row r="242" spans="1:12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1:12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</row>
    <row r="244" spans="1:12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</row>
    <row r="245" spans="1:12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</row>
    <row r="246" spans="1:12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</row>
    <row r="247" spans="1:12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</row>
    <row r="248" spans="1:12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</row>
    <row r="249" spans="1:12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</row>
    <row r="250" spans="1:12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</row>
    <row r="251" spans="1:12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</row>
    <row r="252" spans="1:12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</row>
    <row r="253" spans="1:12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</row>
    <row r="254" spans="1:12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</row>
    <row r="255" spans="1:12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</row>
    <row r="256" spans="1:12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</row>
    <row r="257" spans="1:12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</row>
    <row r="258" spans="1:12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</row>
    <row r="259" spans="1:12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</row>
    <row r="260" spans="1:12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</row>
    <row r="261" spans="1:12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</row>
    <row r="262" spans="1:12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</row>
    <row r="263" spans="1:12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</row>
    <row r="264" spans="1:12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</row>
    <row r="265" spans="1:12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</row>
    <row r="266" spans="1:12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</row>
    <row r="267" spans="1:12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</row>
    <row r="268" spans="1:12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</row>
    <row r="269" spans="1:12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</row>
    <row r="270" spans="1:12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</row>
    <row r="271" spans="1:12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</row>
    <row r="272" spans="1:12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</row>
    <row r="273" spans="1:12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</row>
    <row r="274" spans="1:12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</row>
    <row r="275" spans="1:12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</row>
    <row r="276" spans="1:12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</row>
    <row r="277" spans="1:12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</row>
    <row r="278" spans="1:12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</row>
    <row r="279" spans="1:12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</row>
    <row r="280" spans="1:12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</row>
    <row r="281" spans="1:12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</row>
    <row r="282" spans="1:12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</row>
    <row r="283" spans="1:12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</row>
    <row r="284" spans="1:12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</row>
    <row r="285" spans="1:12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</row>
    <row r="286" spans="1:12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</row>
    <row r="287" spans="1:12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</row>
    <row r="288" spans="1:12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</row>
    <row r="289" spans="1:12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</row>
    <row r="290" spans="1:12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</row>
    <row r="291" spans="1:12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</row>
    <row r="292" spans="1:12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</row>
    <row r="293" spans="1:12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</row>
    <row r="294" spans="1:12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</row>
    <row r="295" spans="1:12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</row>
    <row r="296" spans="1:12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</row>
    <row r="297" spans="1:12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</row>
    <row r="298" spans="1:12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</row>
    <row r="299" spans="1:12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</row>
    <row r="300" spans="1:12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</row>
    <row r="301" spans="1:12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</row>
    <row r="302" spans="1:12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</row>
    <row r="303" spans="1:12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</row>
    <row r="304" spans="1:12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</row>
    <row r="305" spans="1:12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</row>
    <row r="306" spans="1:12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</row>
    <row r="307" spans="1:12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</row>
    <row r="308" spans="1:12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</row>
    <row r="309" spans="1:12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</row>
    <row r="310" spans="1:12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</row>
    <row r="311" spans="1:12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</row>
    <row r="312" spans="1:12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</row>
    <row r="313" spans="1:12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</row>
    <row r="314" spans="1:12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</row>
    <row r="315" spans="1:12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</row>
    <row r="316" spans="1:12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</row>
    <row r="317" spans="1:12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</row>
    <row r="318" spans="1:12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</row>
    <row r="319" spans="1:12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</row>
    <row r="320" spans="1:12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</row>
    <row r="321" spans="1:12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</row>
    <row r="322" spans="1:12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</row>
    <row r="323" spans="1:12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</row>
    <row r="324" spans="1:12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</row>
    <row r="325" spans="1:12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</row>
    <row r="326" spans="1:12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</row>
    <row r="327" spans="1:12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</row>
    <row r="328" spans="1:12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</row>
    <row r="329" spans="1:12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</row>
    <row r="330" spans="1:12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</row>
    <row r="331" spans="1:12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</row>
    <row r="332" spans="1:12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</row>
    <row r="333" spans="1:12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</row>
    <row r="334" spans="1:12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</row>
    <row r="335" spans="1:12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</row>
    <row r="336" spans="1:12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</row>
    <row r="337" spans="1:12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</row>
    <row r="338" spans="1:12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</row>
    <row r="339" spans="1:12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</row>
    <row r="340" spans="1:12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</row>
    <row r="341" spans="1:12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</row>
    <row r="342" spans="1:12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</row>
    <row r="343" spans="1:12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</row>
    <row r="344" spans="1:12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</row>
    <row r="345" spans="1:12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</row>
    <row r="346" spans="1:12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</row>
    <row r="347" spans="1:12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</row>
    <row r="348" spans="1:12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</row>
    <row r="349" spans="1:12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</row>
    <row r="350" spans="1:12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</row>
    <row r="351" spans="1:12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</row>
    <row r="352" spans="1:12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</row>
    <row r="353" spans="1:12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</row>
    <row r="354" spans="1:12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</row>
    <row r="355" spans="1:12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</row>
    <row r="356" spans="1:12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</row>
    <row r="357" spans="1:12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</row>
    <row r="358" spans="1:12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</row>
    <row r="359" spans="1:12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</row>
    <row r="360" spans="1:12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</row>
    <row r="361" spans="1:12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</row>
    <row r="362" spans="1:12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</row>
    <row r="363" spans="1:12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</row>
    <row r="364" spans="1:12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</row>
    <row r="365" spans="1:12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</row>
    <row r="366" spans="1:12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</row>
    <row r="367" spans="1:12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</row>
    <row r="368" spans="1:12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</row>
    <row r="369" spans="1:12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</row>
    <row r="370" spans="1:12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</row>
    <row r="371" spans="1:12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</row>
    <row r="372" spans="1:12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</row>
    <row r="373" spans="1:12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</row>
    <row r="374" spans="1:12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</row>
    <row r="375" spans="1:12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</row>
    <row r="376" spans="1:12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</row>
    <row r="377" spans="1:12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</row>
    <row r="378" spans="1:12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</row>
    <row r="379" spans="1:12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</row>
    <row r="380" spans="1:12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</row>
    <row r="381" spans="1:12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</row>
    <row r="382" spans="1:12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</row>
    <row r="383" spans="1:12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</row>
    <row r="384" spans="1:12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</row>
    <row r="385" spans="1:12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</row>
    <row r="386" spans="1:12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</row>
    <row r="387" spans="1:12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</row>
    <row r="388" spans="1:12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</row>
    <row r="389" spans="1:12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</row>
    <row r="390" spans="1:12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</row>
    <row r="391" spans="1:12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</row>
    <row r="392" spans="1:12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</row>
    <row r="393" spans="1:12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</row>
    <row r="394" spans="1:12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</row>
    <row r="395" spans="1:12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</row>
    <row r="396" spans="1:12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</row>
    <row r="397" spans="1:12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</row>
    <row r="398" spans="1:12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</row>
    <row r="399" spans="1:12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</row>
    <row r="400" spans="1:12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</row>
    <row r="401" spans="1:12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</row>
    <row r="402" spans="1:12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</row>
    <row r="403" spans="1:12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</row>
    <row r="404" spans="1:12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</row>
    <row r="405" spans="1:12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</row>
    <row r="406" spans="1:12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</row>
    <row r="407" spans="1:12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</row>
    <row r="408" spans="1:12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</row>
    <row r="409" spans="1:12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</row>
    <row r="410" spans="1:12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</row>
    <row r="411" spans="1:12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</row>
  </sheetData>
  <sheetProtection/>
  <printOptions/>
  <pageMargins left="0.22" right="0.25" top="0.25" bottom="0.2" header="0.25" footer="0.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L369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2" width="3.7109375" style="49" customWidth="1"/>
    <col min="3" max="3" width="3.421875" style="49" customWidth="1"/>
    <col min="4" max="4" width="96.28125" style="49" customWidth="1"/>
    <col min="5" max="5" width="12.57421875" style="49" customWidth="1"/>
    <col min="6" max="6" width="24.28125" style="49" customWidth="1"/>
    <col min="7" max="7" width="17.140625" style="49" customWidth="1"/>
    <col min="8" max="8" width="16.7109375" style="49" customWidth="1"/>
    <col min="9" max="9" width="6.421875" style="49" customWidth="1"/>
    <col min="10" max="16384" width="9.140625" style="49" customWidth="1"/>
  </cols>
  <sheetData>
    <row r="1" ht="15"/>
    <row r="2" ht="15"/>
    <row r="3" ht="9.75" customHeight="1"/>
    <row r="4" spans="1:9" ht="9" customHeight="1">
      <c r="A4" s="50"/>
      <c r="B4" s="50"/>
      <c r="C4" s="50"/>
      <c r="D4" s="50"/>
      <c r="E4" s="52"/>
      <c r="F4" s="51"/>
      <c r="G4" s="52"/>
      <c r="H4" s="52"/>
      <c r="I4" s="52"/>
    </row>
    <row r="5" spans="1:9" ht="15" customHeight="1">
      <c r="A5" s="52"/>
      <c r="B5" s="52"/>
      <c r="C5" s="52"/>
      <c r="D5" s="52"/>
      <c r="E5" s="52"/>
      <c r="F5" s="51"/>
      <c r="G5" s="52"/>
      <c r="H5" s="52"/>
      <c r="I5" s="52"/>
    </row>
    <row r="6" spans="1:12" ht="15" customHeight="1">
      <c r="A6" s="51" t="s">
        <v>146</v>
      </c>
      <c r="B6" s="52"/>
      <c r="C6" s="52"/>
      <c r="D6" s="52"/>
      <c r="E6" s="52"/>
      <c r="F6" s="52"/>
      <c r="G6" s="39"/>
      <c r="H6" s="56"/>
      <c r="I6" s="52"/>
      <c r="J6" s="52"/>
      <c r="K6" s="52"/>
      <c r="L6" s="52"/>
    </row>
    <row r="7" spans="1:12" ht="15" customHeight="1">
      <c r="A7" s="52"/>
      <c r="B7" s="52"/>
      <c r="C7" s="52"/>
      <c r="D7" s="52"/>
      <c r="E7" s="52"/>
      <c r="F7" s="52"/>
      <c r="G7" s="54"/>
      <c r="H7" s="55"/>
      <c r="I7" s="52"/>
      <c r="J7" s="52"/>
      <c r="K7" s="52"/>
      <c r="L7" s="52"/>
    </row>
    <row r="8" spans="1:12" ht="15" customHeight="1">
      <c r="A8" s="58" t="s">
        <v>147</v>
      </c>
      <c r="B8" s="52"/>
      <c r="C8" s="52"/>
      <c r="D8" s="52"/>
      <c r="E8" s="52"/>
      <c r="F8" s="52"/>
      <c r="G8" s="54"/>
      <c r="H8" s="55"/>
      <c r="I8" s="52"/>
      <c r="J8" s="52"/>
      <c r="K8" s="52"/>
      <c r="L8" s="52"/>
    </row>
    <row r="9" spans="1:12" ht="1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5" customHeight="1">
      <c r="A10" s="52" t="s">
        <v>453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5" customHeight="1">
      <c r="A11" s="52" t="s">
        <v>454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9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" customHeight="1">
      <c r="A13" s="59" t="s">
        <v>54</v>
      </c>
      <c r="B13" s="52" t="s">
        <v>455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9.75" customHeight="1">
      <c r="A14" s="59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5" customHeight="1">
      <c r="A15" s="59" t="s">
        <v>54</v>
      </c>
      <c r="B15" s="52" t="s">
        <v>371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9.75" customHeight="1">
      <c r="A16" s="59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5" customHeight="1">
      <c r="A17" s="59" t="s">
        <v>54</v>
      </c>
      <c r="B17" s="87" t="s">
        <v>39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5" customHeight="1">
      <c r="A18" s="59"/>
      <c r="B18" s="87" t="s">
        <v>171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5" customHeight="1">
      <c r="A19" s="59"/>
      <c r="B19" s="87" t="s">
        <v>172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9.75" customHeight="1">
      <c r="A20" s="59"/>
      <c r="B20" s="87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5" customHeight="1">
      <c r="A21" s="59" t="s">
        <v>54</v>
      </c>
      <c r="B21" s="52" t="s">
        <v>398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9.75" customHeight="1">
      <c r="A22" s="59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5" customHeight="1">
      <c r="A23" s="59" t="s">
        <v>54</v>
      </c>
      <c r="B23" s="52" t="s">
        <v>399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9.75" customHeight="1">
      <c r="A24" s="5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5" customHeight="1">
      <c r="A25" s="59" t="s">
        <v>54</v>
      </c>
      <c r="B25" s="52" t="s">
        <v>50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5" customHeight="1">
      <c r="A27" s="58" t="s">
        <v>105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5" customHeight="1">
      <c r="A29" s="52" t="s">
        <v>449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5" customHeight="1">
      <c r="A30" s="52" t="s">
        <v>450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2:12" ht="15" customHeight="1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5" customHeight="1">
      <c r="A32" s="52" t="s">
        <v>249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15" customHeight="1">
      <c r="A33" s="49" t="s">
        <v>451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2:12" ht="15" customHeight="1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5" customHeight="1">
      <c r="A35" s="52" t="s">
        <v>34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5" customHeight="1">
      <c r="A36" s="52" t="s">
        <v>473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5" customHeight="1">
      <c r="A37" s="52" t="s">
        <v>178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15" customHeight="1">
      <c r="A38" s="52" t="s">
        <v>353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5" customHeight="1">
      <c r="A40" s="52" t="s">
        <v>94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5" customHeight="1">
      <c r="A41" s="52" t="s">
        <v>390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5" customHeight="1">
      <c r="A43" s="51" t="s">
        <v>200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5" customHeight="1">
      <c r="A45" s="52" t="s">
        <v>53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5" customHeight="1">
      <c r="A46" s="52" t="s">
        <v>372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9.75" customHeight="1">
      <c r="A47" s="52" t="s">
        <v>140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5" customHeight="1">
      <c r="A48" s="59" t="s">
        <v>54</v>
      </c>
      <c r="B48" s="52" t="s">
        <v>55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9.75" customHeight="1">
      <c r="A49" s="59"/>
      <c r="B49" s="52" t="s">
        <v>140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5" customHeight="1">
      <c r="A50" s="59" t="s">
        <v>54</v>
      </c>
      <c r="B50" s="52" t="s">
        <v>183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9.75" customHeight="1">
      <c r="A51" s="59"/>
      <c r="B51" s="52" t="s">
        <v>140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5" customHeight="1">
      <c r="A52" s="59" t="s">
        <v>54</v>
      </c>
      <c r="B52" s="52" t="s">
        <v>79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9.75" customHeight="1">
      <c r="A53" s="59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5" customHeight="1">
      <c r="A54" s="59" t="s">
        <v>54</v>
      </c>
      <c r="B54" s="52" t="s">
        <v>208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9.75" customHeight="1">
      <c r="A55" s="59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5" customHeight="1">
      <c r="A56" s="59" t="s">
        <v>54</v>
      </c>
      <c r="B56" s="52" t="s">
        <v>487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1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ht="1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5" customHeight="1">
      <c r="A63" s="58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ht="1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ht="1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1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ht="1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1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ht="15" customHeight="1">
      <c r="A80" s="58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ht="1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1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ht="1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1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ht="1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5" customHeight="1">
      <c r="A91" s="51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1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15" customHeight="1">
      <c r="A101" s="5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ht="1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ht="1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ht="1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ht="1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ht="1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ht="1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ht="1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ht="15" customHeight="1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1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ht="1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ht="1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ht="15" customHeight="1">
      <c r="A117" s="58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1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5" customHeight="1">
      <c r="A121" s="58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1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15" customHeight="1">
      <c r="A126" s="58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ht="1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15" customHeight="1">
      <c r="A128" s="52" t="s">
        <v>86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5" customHeight="1">
      <c r="A129" s="52" t="s">
        <v>15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ht="15" customHeight="1">
      <c r="A130" s="52" t="s">
        <v>377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5" customHeight="1">
      <c r="A131" s="52" t="s">
        <v>378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5" customHeight="1">
      <c r="A133" s="58" t="s">
        <v>104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1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5" customHeight="1">
      <c r="A135" s="52" t="s">
        <v>75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5" customHeight="1">
      <c r="A136" s="52" t="s">
        <v>458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ht="15" customHeight="1">
      <c r="A137" s="52" t="s">
        <v>292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ht="15" customHeight="1">
      <c r="A139" s="58" t="s">
        <v>105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ht="1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5" customHeight="1">
      <c r="A141" s="52" t="s">
        <v>432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ht="15" customHeight="1">
      <c r="A142" s="52" t="s">
        <v>102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15" customHeight="1">
      <c r="A143" s="52" t="s">
        <v>447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5" customHeight="1">
      <c r="A144" s="52" t="s">
        <v>314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ht="1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ht="15" customHeight="1">
      <c r="A146" s="52" t="s">
        <v>275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2" ht="15" customHeight="1">
      <c r="A147" s="52" t="s">
        <v>276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1:12" ht="15" customHeight="1">
      <c r="A148" s="52" t="s">
        <v>277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ht="1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ht="15" customHeight="1">
      <c r="A150" s="52" t="s">
        <v>175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1:12" ht="15" customHeight="1">
      <c r="A151" s="52" t="s">
        <v>140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1:12" ht="15" customHeight="1">
      <c r="A152" s="52" t="s">
        <v>405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1:12" ht="1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1:12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1:12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1:12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1:12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1:12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12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1:12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1:12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1:12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1:12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1:12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1:12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1:12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1:12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1:12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1:12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1:12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1:12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1:12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1:12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1:12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1:12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1:12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1:12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1:12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1:12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1:12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1:12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1:12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1:12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1:12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1:12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1:12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1:12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1:12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1:12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1:12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1:12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1:12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1:12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1:12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1:12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1:12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1:12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1:12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1:12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1:12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1:12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1:12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1:12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1:12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1:12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1:12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</row>
    <row r="221" spans="1:12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1:12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</row>
    <row r="223" spans="1:12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</row>
    <row r="224" spans="1:12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</row>
    <row r="225" spans="1:12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</row>
    <row r="226" spans="1:12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</row>
    <row r="227" spans="1:12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1:12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</row>
    <row r="229" spans="1:12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</row>
    <row r="230" spans="1:12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</row>
    <row r="231" spans="1:12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</row>
    <row r="232" spans="1:12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</row>
    <row r="233" spans="1:12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</row>
    <row r="234" spans="1:12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</row>
    <row r="235" spans="1:12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</row>
    <row r="236" spans="1:12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</row>
    <row r="237" spans="1:12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</row>
    <row r="238" spans="1:12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</row>
    <row r="239" spans="1:12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</row>
    <row r="240" spans="1:12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1:12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</row>
    <row r="242" spans="1:12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1:12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</row>
    <row r="244" spans="1:12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</row>
    <row r="245" spans="1:12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</row>
    <row r="246" spans="1:12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</row>
    <row r="247" spans="1:12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</row>
    <row r="248" spans="1:12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</row>
    <row r="249" spans="1:12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</row>
    <row r="250" spans="1:12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</row>
    <row r="251" spans="1:12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</row>
    <row r="252" spans="1:12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</row>
    <row r="253" spans="1:12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</row>
    <row r="254" spans="1:12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</row>
    <row r="255" spans="1:12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</row>
    <row r="256" spans="1:12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</row>
    <row r="257" spans="1:12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</row>
    <row r="258" spans="1:12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</row>
    <row r="259" spans="1:12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</row>
    <row r="260" spans="1:12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</row>
    <row r="261" spans="1:12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</row>
    <row r="262" spans="1:12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</row>
    <row r="263" spans="1:12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</row>
    <row r="264" spans="1:12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</row>
    <row r="265" spans="1:12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</row>
    <row r="266" spans="1:12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</row>
    <row r="267" spans="1:12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</row>
    <row r="268" spans="1:12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</row>
    <row r="269" spans="1:12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</row>
    <row r="270" spans="1:12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</row>
    <row r="271" spans="1:12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</row>
    <row r="272" spans="1:12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</row>
    <row r="273" spans="1:12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</row>
    <row r="274" spans="1:12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</row>
    <row r="275" spans="1:12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</row>
    <row r="276" spans="1:12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</row>
    <row r="277" spans="1:12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</row>
    <row r="278" spans="1:12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</row>
    <row r="279" spans="1:12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</row>
    <row r="280" spans="1:12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</row>
    <row r="281" spans="1:12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</row>
    <row r="282" spans="1:12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</row>
    <row r="283" spans="1:12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</row>
    <row r="284" spans="1:12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</row>
    <row r="285" spans="1:12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</row>
    <row r="286" spans="1:12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</row>
    <row r="287" spans="1:12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</row>
    <row r="288" spans="1:12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</row>
    <row r="289" spans="1:12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</row>
    <row r="290" spans="1:12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</row>
    <row r="291" spans="1:12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</row>
    <row r="292" spans="1:12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</row>
    <row r="293" spans="1:12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</row>
    <row r="294" spans="1:12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</row>
    <row r="295" spans="1:12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</row>
    <row r="296" spans="1:12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</row>
    <row r="297" spans="1:12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</row>
    <row r="298" spans="1:12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</row>
    <row r="299" spans="1:12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</row>
    <row r="300" spans="1:12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</row>
    <row r="301" spans="1:12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</row>
    <row r="302" spans="1:12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</row>
    <row r="303" spans="1:12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</row>
    <row r="304" spans="1:12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</row>
    <row r="305" spans="1:12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</row>
    <row r="306" spans="1:12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</row>
    <row r="307" spans="1:12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</row>
    <row r="308" spans="1:12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</row>
    <row r="309" spans="1:12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</row>
    <row r="310" spans="1:12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</row>
    <row r="311" spans="1:12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</row>
    <row r="312" spans="1:12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</row>
    <row r="313" spans="1:12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</row>
    <row r="314" spans="1:12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</row>
    <row r="315" spans="1:12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</row>
    <row r="316" spans="1:12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</row>
    <row r="317" spans="1:12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</row>
    <row r="318" spans="1:12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</row>
    <row r="319" spans="1:12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</row>
    <row r="320" spans="1:12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</row>
    <row r="321" spans="1:12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</row>
    <row r="322" spans="1:12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</row>
    <row r="323" spans="1:12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</row>
    <row r="324" spans="1:12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</row>
    <row r="325" spans="1:12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</row>
    <row r="326" spans="1:12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</row>
    <row r="327" spans="1:12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</row>
    <row r="328" spans="1:12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</row>
    <row r="329" spans="1:12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</row>
    <row r="330" spans="1:12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</row>
    <row r="331" spans="1:12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</row>
    <row r="332" spans="1:12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</row>
    <row r="333" spans="1:12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</row>
    <row r="334" spans="1:12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</row>
    <row r="335" spans="1:12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</row>
    <row r="336" spans="1:12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</row>
    <row r="337" spans="1:12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</row>
    <row r="338" spans="1:12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</row>
    <row r="339" spans="1:12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</row>
    <row r="340" spans="1:12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</row>
    <row r="341" spans="1:12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</row>
    <row r="342" spans="1:12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</row>
    <row r="343" spans="1:12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</row>
    <row r="344" spans="1:12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</row>
    <row r="345" spans="1:12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</row>
    <row r="346" spans="1:12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</row>
    <row r="347" spans="1:12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</row>
    <row r="348" spans="1:12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</row>
    <row r="349" spans="1:12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</row>
    <row r="350" spans="1:12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</row>
    <row r="351" spans="1:12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</row>
    <row r="352" spans="1:12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</row>
    <row r="353" spans="1:12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</row>
    <row r="354" spans="1:12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</row>
    <row r="355" spans="1:12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</row>
    <row r="356" spans="1:12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</row>
    <row r="357" spans="1:12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</row>
    <row r="358" spans="1:12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</row>
    <row r="359" spans="1:12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</row>
    <row r="360" spans="1:12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</row>
    <row r="361" spans="1:12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</row>
    <row r="362" spans="1:12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</row>
    <row r="363" spans="1:12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</row>
    <row r="364" spans="1:12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</row>
    <row r="365" spans="1:12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</row>
    <row r="366" spans="1:12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</row>
    <row r="367" spans="1:12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</row>
    <row r="368" spans="1:12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</row>
    <row r="369" spans="1:12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</row>
  </sheetData>
  <sheetProtection/>
  <printOptions/>
  <pageMargins left="0.22" right="0.35" top="0.25" bottom="0.54" header="0.25" footer="0.5"/>
  <pageSetup horizontalDpi="600" verticalDpi="6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L320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3" width="3.7109375" style="49" customWidth="1"/>
    <col min="4" max="4" width="96.28125" style="49" customWidth="1"/>
    <col min="5" max="5" width="12.57421875" style="49" customWidth="1"/>
    <col min="6" max="6" width="24.28125" style="49" customWidth="1"/>
    <col min="7" max="7" width="17.140625" style="49" customWidth="1"/>
    <col min="8" max="8" width="16.7109375" style="49" customWidth="1"/>
    <col min="9" max="9" width="6.421875" style="49" customWidth="1"/>
    <col min="10" max="16384" width="9.140625" style="49" customWidth="1"/>
  </cols>
  <sheetData>
    <row r="1" ht="15"/>
    <row r="2" ht="15"/>
    <row r="3" ht="9.75" customHeight="1"/>
    <row r="4" spans="1:9" ht="9" customHeight="1">
      <c r="A4" s="50"/>
      <c r="B4" s="50"/>
      <c r="C4" s="50"/>
      <c r="D4" s="50"/>
      <c r="E4" s="52"/>
      <c r="F4" s="51"/>
      <c r="G4" s="52"/>
      <c r="H4" s="52"/>
      <c r="I4" s="52"/>
    </row>
    <row r="5" spans="1:9" ht="15" customHeight="1">
      <c r="A5" s="52"/>
      <c r="B5" s="52"/>
      <c r="C5" s="52"/>
      <c r="D5" s="52"/>
      <c r="E5" s="52"/>
      <c r="F5" s="51"/>
      <c r="G5" s="52"/>
      <c r="H5" s="52"/>
      <c r="I5" s="52"/>
    </row>
    <row r="6" spans="1:12" ht="15" customHeight="1">
      <c r="A6" s="51" t="s">
        <v>406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5" customHeight="1">
      <c r="A8" s="52" t="s">
        <v>42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5" customHeight="1">
      <c r="A9" s="52" t="s">
        <v>388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5" customHeight="1">
      <c r="A10" s="52" t="s">
        <v>140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5" customHeight="1">
      <c r="A11" s="88" t="s">
        <v>190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" customHeight="1">
      <c r="A13" s="52" t="s">
        <v>418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" customHeight="1">
      <c r="A14" s="52" t="s">
        <v>63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5" customHeight="1">
      <c r="A15" s="52" t="s">
        <v>64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" customHeight="1">
      <c r="A16" s="52" t="s">
        <v>140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5" customHeight="1">
      <c r="A17" s="52" t="s">
        <v>444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5" customHeight="1">
      <c r="A18" s="52" t="s">
        <v>308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5" customHeight="1">
      <c r="A19" s="52" t="s">
        <v>498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5" customHeight="1">
      <c r="A21" s="52" t="s">
        <v>88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5" customHeight="1">
      <c r="A22" s="52" t="s">
        <v>144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5" customHeight="1">
      <c r="A24" s="52" t="s">
        <v>319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5" customHeight="1">
      <c r="A25" s="52" t="s">
        <v>227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5" customHeight="1">
      <c r="A26" s="52" t="s">
        <v>391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5" customHeight="1">
      <c r="A28" s="52" t="s">
        <v>51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5" customHeight="1">
      <c r="A29" s="52" t="s">
        <v>404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5" customHeight="1">
      <c r="A30" s="52" t="s">
        <v>40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5" customHeight="1">
      <c r="A31" s="52" t="s">
        <v>41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15" customHeight="1">
      <c r="A33" s="88" t="s">
        <v>115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5" customHeight="1">
      <c r="A35" s="52" t="s">
        <v>337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5" customHeight="1">
      <c r="A36" s="52" t="s">
        <v>176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5" customHeight="1">
      <c r="A37" s="52" t="s">
        <v>356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1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5" customHeight="1">
      <c r="A39" s="52" t="s">
        <v>266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5" customHeight="1">
      <c r="A40" s="52" t="s">
        <v>61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5" customHeight="1">
      <c r="A41" s="52" t="s">
        <v>62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5" customHeight="1">
      <c r="A43" s="52" t="s">
        <v>466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5" customHeight="1">
      <c r="A44" s="52" t="s">
        <v>77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5" customHeight="1">
      <c r="A46" s="52" t="s">
        <v>317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15" customHeight="1">
      <c r="A47" s="52" t="s">
        <v>389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5" customHeight="1">
      <c r="A48" s="52" t="s">
        <v>504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5" customHeight="1">
      <c r="A49" s="52" t="s">
        <v>110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5" customHeight="1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1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1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1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ht="1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5" customHeight="1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ht="1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ht="15" customHeight="1">
      <c r="A68" s="58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5" customHeight="1">
      <c r="A72" s="58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1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ht="1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15" customHeight="1">
      <c r="A77" s="58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ht="1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ht="1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5" customHeight="1">
      <c r="A82" s="5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1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5" customHeight="1">
      <c r="A84" s="58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ht="1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1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ht="1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5" customHeight="1">
      <c r="A91" s="59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5" customHeight="1">
      <c r="A92" s="59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5" customHeight="1">
      <c r="A93" s="59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15" customHeight="1">
      <c r="A95" s="58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5" customHeight="1">
      <c r="A99" s="58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1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2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1:12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1:12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1:12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1:12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1:12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1:12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1:12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1:12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1:12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12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1:12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1:12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1:12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1:12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1:12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1:12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1:12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1:12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1:12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1:12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1:12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1:12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1:12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1:12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1:12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1:12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1:12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1:12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1:12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1:12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1:12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1:12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1:12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1:12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1:12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1:12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1:12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1:12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1:12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1:12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1:12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1:12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1:12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1:12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1:12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1:12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1:12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1:12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1:12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1:12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1:12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1:12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1:12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1:12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1:12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1:12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1:12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</row>
    <row r="221" spans="1:12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1:12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</row>
    <row r="223" spans="1:12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</row>
    <row r="224" spans="1:12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</row>
    <row r="225" spans="1:12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</row>
    <row r="226" spans="1:12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</row>
    <row r="227" spans="1:12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1:12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</row>
    <row r="229" spans="1:12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</row>
    <row r="230" spans="1:12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</row>
    <row r="231" spans="1:12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</row>
    <row r="232" spans="1:12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</row>
    <row r="233" spans="1:12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</row>
    <row r="234" spans="1:12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</row>
    <row r="235" spans="1:12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</row>
    <row r="236" spans="1:12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</row>
    <row r="237" spans="1:12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</row>
    <row r="238" spans="1:12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</row>
    <row r="239" spans="1:12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</row>
    <row r="240" spans="1:12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1:12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</row>
    <row r="242" spans="1:12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1:12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</row>
    <row r="244" spans="1:12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</row>
    <row r="245" spans="1:12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</row>
    <row r="246" spans="1:12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</row>
    <row r="247" spans="1:12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</row>
    <row r="248" spans="1:12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</row>
    <row r="249" spans="1:12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</row>
    <row r="250" spans="1:12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</row>
    <row r="251" spans="1:12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</row>
    <row r="252" spans="1:12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</row>
    <row r="253" spans="1:12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</row>
    <row r="254" spans="1:12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</row>
    <row r="255" spans="1:12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</row>
    <row r="256" spans="1:12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</row>
    <row r="257" spans="1:12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</row>
    <row r="258" spans="1:12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</row>
    <row r="259" spans="1:12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</row>
    <row r="260" spans="1:12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</row>
    <row r="261" spans="1:12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</row>
    <row r="262" spans="1:12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</row>
    <row r="263" spans="1:12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</row>
    <row r="264" spans="1:12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</row>
    <row r="265" spans="1:12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</row>
    <row r="266" spans="1:12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</row>
    <row r="267" spans="1:12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</row>
    <row r="268" spans="1:12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</row>
    <row r="269" spans="1:12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</row>
    <row r="270" spans="1:12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</row>
    <row r="271" spans="1:12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</row>
    <row r="272" spans="1:12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</row>
    <row r="273" spans="1:12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</row>
    <row r="274" spans="1:12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</row>
    <row r="275" spans="1:12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</row>
    <row r="276" spans="1:12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</row>
    <row r="277" spans="1:12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</row>
    <row r="278" spans="1:12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</row>
    <row r="279" spans="1:12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</row>
    <row r="280" spans="1:12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</row>
    <row r="281" spans="1:12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</row>
    <row r="282" spans="1:12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</row>
    <row r="283" spans="1:12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</row>
    <row r="284" spans="1:12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</row>
    <row r="285" spans="1:12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</row>
    <row r="286" spans="1:12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</row>
    <row r="287" spans="1:12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</row>
    <row r="288" spans="1:12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</row>
    <row r="289" spans="1:12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</row>
    <row r="290" spans="1:12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</row>
    <row r="291" spans="1:12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</row>
    <row r="292" spans="1:12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</row>
    <row r="293" spans="1:12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</row>
    <row r="294" spans="1:12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</row>
    <row r="295" spans="1:12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</row>
    <row r="296" spans="1:12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</row>
    <row r="297" spans="1:12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</row>
    <row r="298" spans="1:12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</row>
    <row r="299" spans="1:12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</row>
    <row r="300" spans="1:12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</row>
    <row r="301" spans="1:12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</row>
    <row r="302" spans="1:12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</row>
    <row r="303" spans="1:12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</row>
    <row r="304" spans="1:12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</row>
    <row r="305" spans="1:12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</row>
    <row r="306" spans="1:12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</row>
    <row r="307" spans="1:12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</row>
    <row r="308" spans="1:12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</row>
    <row r="309" spans="1:12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</row>
    <row r="310" spans="1:12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</row>
    <row r="311" spans="1:12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</row>
    <row r="312" spans="1:12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</row>
    <row r="313" spans="1:12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</row>
    <row r="314" spans="1:12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</row>
    <row r="315" spans="1:12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</row>
    <row r="316" spans="1:12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</row>
    <row r="317" spans="1:12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</row>
    <row r="318" spans="1:12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</row>
    <row r="319" spans="1:12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</row>
    <row r="320" spans="1:12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</row>
  </sheetData>
  <sheetProtection/>
  <printOptions/>
  <pageMargins left="0.22" right="0.25" top="0.25" bottom="0.49" header="0.25" footer="0.5"/>
  <pageSetup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L274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3" width="3.7109375" style="49" customWidth="1"/>
    <col min="4" max="4" width="96.28125" style="49" customWidth="1"/>
    <col min="5" max="5" width="12.57421875" style="49" customWidth="1"/>
    <col min="6" max="6" width="24.28125" style="49" customWidth="1"/>
    <col min="7" max="7" width="17.140625" style="49" customWidth="1"/>
    <col min="8" max="8" width="16.7109375" style="49" customWidth="1"/>
    <col min="9" max="9" width="6.421875" style="49" customWidth="1"/>
    <col min="10" max="16384" width="9.140625" style="49" customWidth="1"/>
  </cols>
  <sheetData>
    <row r="1" ht="15"/>
    <row r="2" ht="15"/>
    <row r="3" ht="9.75" customHeight="1"/>
    <row r="4" spans="1:9" ht="9" customHeight="1">
      <c r="A4" s="50"/>
      <c r="B4" s="50"/>
      <c r="C4" s="50"/>
      <c r="D4" s="50"/>
      <c r="E4" s="52"/>
      <c r="F4" s="51"/>
      <c r="G4" s="52"/>
      <c r="H4" s="52"/>
      <c r="I4" s="52"/>
    </row>
    <row r="5" spans="1:9" ht="15" customHeight="1">
      <c r="A5" s="52"/>
      <c r="B5" s="52"/>
      <c r="C5" s="52"/>
      <c r="D5" s="52"/>
      <c r="E5" s="52"/>
      <c r="F5" s="51"/>
      <c r="G5" s="52"/>
      <c r="H5" s="52"/>
      <c r="I5" s="52"/>
    </row>
    <row r="6" spans="1:12" ht="15" customHeight="1">
      <c r="A6" s="51" t="s">
        <v>392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5" customHeight="1">
      <c r="A8" s="52" t="s">
        <v>17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5" customHeight="1">
      <c r="A9" s="52" t="s">
        <v>393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5" customHeight="1">
      <c r="A10" s="52" t="s">
        <v>119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5" customHeight="1">
      <c r="A11" s="52" t="s">
        <v>421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" customHeight="1">
      <c r="A13" s="52" t="s">
        <v>111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" customHeight="1">
      <c r="A14" s="52" t="s">
        <v>18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9" ht="15" customHeight="1">
      <c r="A15" s="52"/>
      <c r="B15" s="52"/>
      <c r="C15" s="52"/>
      <c r="D15" s="52"/>
      <c r="E15" s="52"/>
      <c r="F15" s="51"/>
      <c r="G15" s="52"/>
      <c r="H15" s="52"/>
      <c r="I15" s="52"/>
    </row>
    <row r="16" spans="1:12" ht="14.25" customHeight="1">
      <c r="A16" s="51" t="s">
        <v>415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4.2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4.25" customHeight="1">
      <c r="A18" s="52" t="s">
        <v>69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4.25" customHeight="1">
      <c r="A19" s="52" t="s">
        <v>70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4.25" customHeight="1">
      <c r="A20" s="52" t="s">
        <v>290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4.25" customHeight="1">
      <c r="A21" s="52" t="s">
        <v>57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4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4.25" customHeight="1">
      <c r="A23" s="52" t="s">
        <v>475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4.25" customHeight="1">
      <c r="A24" s="52" t="s">
        <v>223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4.25" customHeight="1">
      <c r="A25" s="52" t="s">
        <v>313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4.2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4.25" customHeight="1">
      <c r="A27" s="51" t="s">
        <v>467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4.2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4.25" customHeight="1">
      <c r="A29" s="52" t="s">
        <v>457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9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4.25" customHeight="1">
      <c r="A31" s="59" t="s">
        <v>54</v>
      </c>
      <c r="B31" s="52" t="s">
        <v>233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9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14.25" customHeight="1">
      <c r="A33" s="59" t="s">
        <v>54</v>
      </c>
      <c r="B33" s="52" t="s">
        <v>138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4.2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4.25" customHeight="1">
      <c r="A35" s="52" t="s">
        <v>394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4.25" customHeight="1">
      <c r="A36" s="52" t="s">
        <v>283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4.25" customHeight="1">
      <c r="A37" s="52" t="s">
        <v>284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14.2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4.25" customHeight="1">
      <c r="A39" s="51" t="s">
        <v>142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4.2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4.25" customHeight="1">
      <c r="A41" s="52" t="s">
        <v>310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4.25" customHeight="1">
      <c r="A42" s="52" t="s">
        <v>311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4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4.25" customHeight="1">
      <c r="A44" s="88" t="s">
        <v>47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4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4.25" customHeight="1">
      <c r="A46" s="52" t="s">
        <v>168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14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4.25" customHeight="1">
      <c r="A48" s="88" t="s">
        <v>143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4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4.25" customHeight="1">
      <c r="A50" s="52" t="s">
        <v>169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4.25" customHeight="1">
      <c r="A51" s="52" t="s">
        <v>170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4.2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14.25" customHeight="1">
      <c r="A53" s="88" t="s">
        <v>148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4.2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14.25" customHeight="1">
      <c r="A55" s="52" t="s">
        <v>269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4.25" customHeight="1">
      <c r="A56" s="52" t="s">
        <v>270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14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1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ht="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ht="1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2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1:12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1:12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1:12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1:12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1:12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1:12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1:12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1:12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1:12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12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1:12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1:12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1:12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1:12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1:12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1:12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1:12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1:12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1:12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1:12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1:12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1:12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1:12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1:12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1:12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1:12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1:12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1:12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1:12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1:12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1:12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1:12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1:12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1:12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1:12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1:12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1:12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1:12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1:12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1:12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1:12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1:12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1:12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1:12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1:12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1:12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1:12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1:12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1:12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1:12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1:12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1:12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1:12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1:12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1:12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1:12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1:12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</row>
    <row r="221" spans="1:12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1:12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</row>
    <row r="223" spans="1:12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</row>
    <row r="224" spans="1:12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</row>
    <row r="225" spans="1:12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</row>
    <row r="226" spans="1:12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</row>
    <row r="227" spans="1:12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1:12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</row>
    <row r="229" spans="1:12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</row>
    <row r="230" spans="1:12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</row>
    <row r="231" spans="1:12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</row>
    <row r="232" spans="1:12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</row>
    <row r="233" spans="1:12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</row>
    <row r="234" spans="1:12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</row>
    <row r="235" spans="1:12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</row>
    <row r="236" spans="1:12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</row>
    <row r="237" spans="1:12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</row>
    <row r="238" spans="1:12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</row>
    <row r="239" spans="1:12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</row>
    <row r="240" spans="1:12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1:12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</row>
    <row r="242" spans="1:12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1:12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</row>
    <row r="244" spans="1:12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</row>
    <row r="245" spans="1:12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</row>
    <row r="246" spans="1:12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</row>
    <row r="247" spans="1:12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</row>
    <row r="248" spans="1:12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</row>
    <row r="249" spans="1:12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</row>
    <row r="250" spans="1:12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</row>
    <row r="251" spans="1:12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</row>
    <row r="252" spans="1:12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</row>
    <row r="253" spans="1:12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</row>
    <row r="254" spans="1:12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</row>
    <row r="255" spans="1:12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</row>
    <row r="256" spans="1:12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</row>
    <row r="257" spans="1:12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</row>
    <row r="258" spans="1:12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</row>
    <row r="259" spans="1:12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</row>
    <row r="260" spans="1:12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</row>
    <row r="261" spans="1:12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</row>
    <row r="262" spans="1:12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</row>
    <row r="263" spans="1:12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</row>
    <row r="264" spans="1:12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</row>
    <row r="265" spans="1:12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</row>
    <row r="266" spans="1:12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</row>
    <row r="267" spans="1:12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</row>
    <row r="268" spans="1:12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</row>
    <row r="269" spans="1:12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</row>
    <row r="270" spans="1:12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</row>
    <row r="271" spans="1:12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</row>
    <row r="272" spans="1:12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</row>
    <row r="273" spans="1:12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</row>
    <row r="274" spans="1:12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</row>
  </sheetData>
  <sheetProtection/>
  <printOptions/>
  <pageMargins left="0.31" right="0.25" top="0.25" bottom="0.27" header="0.25" footer="0.2"/>
  <pageSetup horizontalDpi="600" verticalDpi="600" orientation="portrait" paperSize="9" scale="93" r:id="rId2"/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Avmin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</dc:creator>
  <cp:keywords/>
  <dc:description/>
  <cp:lastModifiedBy>Haren  Gurie</cp:lastModifiedBy>
  <cp:lastPrinted>2009-08-27T14:29:52Z</cp:lastPrinted>
  <dcterms:created xsi:type="dcterms:W3CDTF">1998-12-18T07:53:23Z</dcterms:created>
  <dcterms:modified xsi:type="dcterms:W3CDTF">2009-08-28T13:40:29Z</dcterms:modified>
  <cp:category/>
  <cp:version/>
  <cp:contentType/>
  <cp:contentStatus/>
</cp:coreProperties>
</file>